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SIII-A-6\i02_a6\APF\BALI_ELIS_ISIS\ELIS\Aktualisierungen 2022\20220217\"/>
    </mc:Choice>
  </mc:AlternateContent>
  <bookViews>
    <workbookView xWindow="0" yWindow="0" windowWidth="19200" windowHeight="6760"/>
  </bookViews>
  <sheets>
    <sheet name="aktueller Monat" sheetId="2" r:id="rId1"/>
    <sheet name="Cognos_Office_Connection_Cache" sheetId="4" state="veryHidden" r:id="rId2"/>
    <sheet name="UB und ALQ" sheetId="13" r:id="rId3"/>
    <sheet name="AA SchA" sheetId="9" r:id="rId4"/>
    <sheet name="ATZG" sheetId="10" r:id="rId5"/>
    <sheet name="Beschäftigungsinitiative 50+" sheetId="11" r:id="rId6"/>
    <sheet name="AMB" sheetId="12" r:id="rId7"/>
  </sheets>
  <definedNames>
    <definedName name="ÄltereAL_fbaec708a22c4cd595a9c7d73193535e_fbaec708a22c4cd595a9c7d73193535e">AMB!$B$12:$F$14</definedName>
    <definedName name="ÄltereAL_fbaec708a22c4cd595a9c7d73193535e_fbaec708a22c4cd595a9c7d73193535e_Columns">AMB!$B$10:$F$11</definedName>
    <definedName name="ÄltereAL_fbaec708a22c4cd595a9c7d73193535e_fbaec708a22c4cd595a9c7d73193535e_Measure">AMB!$A$10</definedName>
    <definedName name="ÄltereAL_fbaec708a22c4cd595a9c7d73193535e_fbaec708a22c4cd595a9c7d73193535e_Rows">AMB!$A$12:$A$14</definedName>
    <definedName name="ÄltereArbeitsaufnahmenJahrbisher_VIP_fbaec708a22c4cd595a9c7d73193535e_fbaec708a22c4cd595a9c7d73193535e">'AA SchA'!$B$4:$J$13</definedName>
    <definedName name="ÄltereArbeitsaufnahmenJahrbisher_VIP_fbaec708a22c4cd595a9c7d73193535e_fbaec708a22c4cd595a9c7d73193535e_Columns">'AA SchA'!$B$2:$J$3</definedName>
    <definedName name="ÄltereArbeitsaufnahmenJahrbisher_VIP_fbaec708a22c4cd595a9c7d73193535e_fbaec708a22c4cd595a9c7d73193535e_Measure">'AA SchA'!$A$2</definedName>
    <definedName name="ÄltereArbeitsaufnahmenJahrbisher_VIP_fbaec708a22c4cd595a9c7d73193535e_fbaec708a22c4cd595a9c7d73193535e_Rows">'AA SchA'!$A$4:$A$13</definedName>
    <definedName name="ÄltereDSVWD_fbaec708a22c4cd595a9c7d73193535e_fbaec708a22c4cd595a9c7d73193535e">AMB!$B$20:$F$22</definedName>
    <definedName name="ÄltereDSVWD_fbaec708a22c4cd595a9c7d73193535e_fbaec708a22c4cd595a9c7d73193535e_Columns">AMB!$B$18:$F$19</definedName>
    <definedName name="ÄltereDSVWD_fbaec708a22c4cd595a9c7d73193535e_fbaec708a22c4cd595a9c7d73193535e_Measure">AMB!$A$18</definedName>
    <definedName name="ÄltereDSVWD_fbaec708a22c4cd595a9c7d73193535e_fbaec708a22c4cd595a9c7d73193535e_Rows">AMB!$A$20:$A$22</definedName>
    <definedName name="ÄltereLangzeitAL_fbaec708a22c4cd595a9c7d73193535e_fbaec708a22c4cd595a9c7d73193535e">#REF!</definedName>
    <definedName name="ÄltereLangzeitAL_fbaec708a22c4cd595a9c7d73193535e_fbaec708a22c4cd595a9c7d73193535e_Columns">#REF!</definedName>
    <definedName name="ÄltereLangzeitAL_fbaec708a22c4cd595a9c7d73193535e_fbaec708a22c4cd595a9c7d73193535e_Measure">#REF!</definedName>
    <definedName name="ÄltereLangzeitAL_fbaec708a22c4cd595a9c7d73193535e_fbaec708a22c4cd595a9c7d73193535e_Rows">#REF!</definedName>
    <definedName name="ÄltereLangzeitAL1_fbaec708a22c4cd595a9c7d73193535e_fbaec708a22c4cd595a9c7d73193535e">#REF!</definedName>
    <definedName name="ÄltereLangzeitAL1_fbaec708a22c4cd595a9c7d73193535e_fbaec708a22c4cd595a9c7d73193535e_1">AMB!$C$28:$G$39</definedName>
    <definedName name="ÄltereLangzeitAL1_fbaec708a22c4cd595a9c7d73193535e_fbaec708a22c4cd595a9c7d73193535e_1_Columns">AMB!$C$26:$G$27</definedName>
    <definedName name="ÄltereLangzeitAL1_fbaec708a22c4cd595a9c7d73193535e_fbaec708a22c4cd595a9c7d73193535e_1_Measure">AMB!$A$26</definedName>
    <definedName name="ÄltereLangzeitAL1_fbaec708a22c4cd595a9c7d73193535e_fbaec708a22c4cd595a9c7d73193535e_1_Rows">AMB!$A$28:$B$39</definedName>
    <definedName name="ÄltereLangzeitAL1_fbaec708a22c4cd595a9c7d73193535e_fbaec708a22c4cd595a9c7d73193535e_Columns">#REF!</definedName>
    <definedName name="ÄltereLangzeitAL1_fbaec708a22c4cd595a9c7d73193535e_fbaec708a22c4cd595a9c7d73193535e_Measure">#REF!</definedName>
    <definedName name="ÄltereLangzeitAL1_fbaec708a22c4cd595a9c7d73193535e_fbaec708a22c4cd595a9c7d73193535e_Rows">#REF!</definedName>
    <definedName name="ÄltereLZBL_fbaec708a22c4cd595a9c7d73193535e_fbaec708a22c4cd595a9c7d73193535e">#REF!</definedName>
    <definedName name="ÄltereLZBL_fbaec708a22c4cd595a9c7d73193535e_fbaec708a22c4cd595a9c7d73193535e_Columns">#REF!</definedName>
    <definedName name="ÄltereLZBL_fbaec708a22c4cd595a9c7d73193535e_fbaec708a22c4cd595a9c7d73193535e_Measure">#REF!</definedName>
    <definedName name="ÄltereLZBL_fbaec708a22c4cd595a9c7d73193535e_fbaec708a22c4cd595a9c7d73193535e_Rows">#REF!</definedName>
    <definedName name="ÄltereLZBL1_fbaec708a22c4cd595a9c7d73193535e_fbaec708a22c4cd595a9c7d73193535e">AMB!$B$45:$F$47</definedName>
    <definedName name="ÄltereLZBL1_fbaec708a22c4cd595a9c7d73193535e_fbaec708a22c4cd595a9c7d73193535e_Columns">AMB!$B$43:$F$44</definedName>
    <definedName name="ÄltereLZBL1_fbaec708a22c4cd595a9c7d73193535e_fbaec708a22c4cd595a9c7d73193535e_Measure">AMB!$A$43</definedName>
    <definedName name="ÄltereLZBL1_fbaec708a22c4cd595a9c7d73193535e_fbaec708a22c4cd595a9c7d73193535e_Rows">AMB!$A$45:$A$47</definedName>
    <definedName name="ÄltereSC_fbaec708a22c4cd595a9c7d73193535e_fbaec708a22c4cd595a9c7d73193535e">AMB!$B$4:$F$6</definedName>
    <definedName name="ÄltereSC_fbaec708a22c4cd595a9c7d73193535e_fbaec708a22c4cd595a9c7d73193535e_Columns">AMB!$B$2:$F$3</definedName>
    <definedName name="ÄltereSC_fbaec708a22c4cd595a9c7d73193535e_fbaec708a22c4cd595a9c7d73193535e_Measure">AMB!$A$2</definedName>
    <definedName name="ÄltereSC_fbaec708a22c4cd595a9c7d73193535e_fbaec708a22c4cd595a9c7d73193535e_Rows">AMB!$A$4:$A$6</definedName>
    <definedName name="ÄltereSC1_fbaec708a22c4cd595a9c7d73193535e_fbaec708a22c4cd595a9c7d73193535e">AMB!$B$4:$F$6</definedName>
    <definedName name="ÄltereSC1_fbaec708a22c4cd595a9c7d73193535e_fbaec708a22c4cd595a9c7d73193535e_Columns">AMB!$B$2:$F$3</definedName>
    <definedName name="ÄltereSC1_fbaec708a22c4cd595a9c7d73193535e_fbaec708a22c4cd595a9c7d73193535e_Measure">AMB!$A$2</definedName>
    <definedName name="ÄltereSC1_fbaec708a22c4cd595a9c7d73193535e_fbaec708a22c4cd595a9c7d73193535e_Rows">AMB!$A$4:$A$6</definedName>
    <definedName name="ÄltereSchulungsaufnahmenJahrbisher_VIP_fbaec708a22c4cd595a9c7d73193535e_fbaec708a22c4cd595a9c7d73193535e">'AA SchA'!$B$19:$J$28</definedName>
    <definedName name="ÄltereSchulungsaufnahmenJahrbisher_VIP_fbaec708a22c4cd595a9c7d73193535e_fbaec708a22c4cd595a9c7d73193535e_Columns">'AA SchA'!$B$17:$J$18</definedName>
    <definedName name="ÄltereSchulungsaufnahmenJahrbisher_VIP_fbaec708a22c4cd595a9c7d73193535e_fbaec708a22c4cd595a9c7d73193535e_Measure">'AA SchA'!$A$17</definedName>
    <definedName name="ÄltereSchulungsaufnahmenJahrbisher_VIP_fbaec708a22c4cd595a9c7d73193535e_fbaec708a22c4cd595a9c7d73193535e_Rows">'AA SchA'!$A$19:$A$28</definedName>
    <definedName name="AltersteilzeitgeldbezaktMonat_fbaec708a22c4cd595a9c7d73193535e_fbaec708a22c4cd595a9c7d73193535e">ATZG!$B$3:$F$5</definedName>
    <definedName name="AltersteilzeitgeldbezaktMonat_fbaec708a22c4cd595a9c7d73193535e_fbaec708a22c4cd595a9c7d73193535e_Columns">ATZG!$B$2:$F$2</definedName>
    <definedName name="AltersteilzeitgeldbezaktMonat_fbaec708a22c4cd595a9c7d73193535e_fbaec708a22c4cd595a9c7d73193535e_Measure">ATZG!$A$2</definedName>
    <definedName name="AltersteilzeitgeldbezaktMonat_fbaec708a22c4cd595a9c7d73193535e_fbaec708a22c4cd595a9c7d73193535e_Rows">ATZG!$A$3:$A$5</definedName>
    <definedName name="AltersteilzeitgeldbezaktMonat1_fbaec708a22c4cd595a9c7d73193535e_fbaec708a22c4cd595a9c7d73193535e">ATZG!$B$3:$F$5</definedName>
    <definedName name="AltersteilzeitgeldbezaktMonat1_fbaec708a22c4cd595a9c7d73193535e_fbaec708a22c4cd595a9c7d73193535e_Columns">ATZG!$B$2:$F$2</definedName>
    <definedName name="AltersteilzeitgeldbezaktMonat1_fbaec708a22c4cd595a9c7d73193535e_fbaec708a22c4cd595a9c7d73193535e_Measure">ATZG!$A$2</definedName>
    <definedName name="AltersteilzeitgeldbezaktMonat1_fbaec708a22c4cd595a9c7d73193535e_fbaec708a22c4cd595a9c7d73193535e_Rows">ATZG!$A$3:$A$5</definedName>
    <definedName name="Beschäftigungsinitiative50_fbaec708a22c4cd595a9c7d73193535e_fbaec708a22c4cd595a9c7d73193535e">'Beschäftigungsinitiative 50+'!#REF!</definedName>
    <definedName name="Beschäftigungsinitiative50_fbaec708a22c4cd595a9c7d73193535e_fbaec708a22c4cd595a9c7d73193535e_Columns">'Beschäftigungsinitiative 50+'!#REF!</definedName>
    <definedName name="Beschäftigungsinitiative50_fbaec708a22c4cd595a9c7d73193535e_fbaec708a22c4cd595a9c7d73193535e_Measure">'Beschäftigungsinitiative 50+'!#REF!</definedName>
    <definedName name="Beschäftigungsinitiative50_fbaec708a22c4cd595a9c7d73193535e_fbaec708a22c4cd595a9c7d73193535e_Rows">'Beschäftigungsinitiative 50+'!#REF!</definedName>
    <definedName name="_xlnm.Print_Area" localSheetId="0">'aktueller Monat'!$A$1:$D$54</definedName>
    <definedName name="ID" localSheetId="3" hidden="1">"be1cd081-1803-4310-9b99-e53d69277f82"</definedName>
    <definedName name="ID" localSheetId="0" hidden="1">"348b6a21-727f-4d76-abe2-44f727af8e83"</definedName>
    <definedName name="ID" localSheetId="6" hidden="1">"71d571ae-9476-4a09-a793-3a6022c81a64"</definedName>
    <definedName name="ID" localSheetId="4" hidden="1">"faa8bee7-6da5-4b52-b3d7-6a8859fbe316"</definedName>
    <definedName name="ID" localSheetId="5" hidden="1">"9a02cc6e-b573-4c50-b6a5-dd2e38feac3c"</definedName>
    <definedName name="ID" localSheetId="1" hidden="1">"f62bf090-6ad2-49e7-ba7f-567fb5bda948"</definedName>
    <definedName name="ID" localSheetId="2" hidden="1">"f722261b-cdaa-439d-9238-c2b805fcf1b2"</definedName>
    <definedName name="mon_lg_besch_alq_allgem_ubundalq_Crosstab1_Crosstab1">'UB und ALQ'!$B$4:$G$6</definedName>
    <definedName name="mon_lg_besch_alq_allgem_ubundalq_Crosstab1_Crosstab1_Columns">'UB und ALQ'!$B$2:$G$3</definedName>
    <definedName name="mon_lg_besch_alq_allgem_ubundalq_Crosstab1_Crosstab1_Measure">'UB und ALQ'!$A$2</definedName>
    <definedName name="mon_lg_besch_alq_allgem_ubundalq_Crosstab1_Crosstab1_Rows">'UB und ALQ'!$A$4:$A$6</definedName>
    <definedName name="UBALQÄltere_fbaec708a22c4cd595a9c7d73193535e_fbaec708a22c4cd595a9c7d73193535e">#REF!</definedName>
    <definedName name="UBALQÄltere_fbaec708a22c4cd595a9c7d73193535e_fbaec708a22c4cd595a9c7d73193535e_Columns">#REF!</definedName>
    <definedName name="UBALQÄltere_fbaec708a22c4cd595a9c7d73193535e_fbaec708a22c4cd595a9c7d73193535e_Measure">#REF!</definedName>
    <definedName name="UBALQÄltere_fbaec708a22c4cd595a9c7d73193535e_fbaec708a22c4cd595a9c7d73193535e_Rows">#REF!</definedName>
  </definedNames>
  <calcPr calcId="162913"/>
</workbook>
</file>

<file path=xl/calcChain.xml><?xml version="1.0" encoding="utf-8"?>
<calcChain xmlns="http://schemas.openxmlformats.org/spreadsheetml/2006/main">
  <c r="H2" i="10" l="1"/>
  <c r="K3" i="13"/>
  <c r="J3" i="12"/>
  <c r="H6" i="10"/>
  <c r="H4" i="10"/>
  <c r="L6" i="9"/>
  <c r="K4" i="13"/>
  <c r="K5" i="13"/>
  <c r="E10" i="2" l="1"/>
  <c r="E8" i="2"/>
  <c r="J2" i="12"/>
  <c r="L4" i="9"/>
  <c r="E14" i="2" l="1"/>
  <c r="F7" i="11"/>
  <c r="A7" i="11" l="1"/>
  <c r="C43" i="2" l="1"/>
  <c r="C29" i="2"/>
  <c r="C15" i="2" l="1"/>
  <c r="H6" i="13" l="1"/>
  <c r="B10" i="2" l="1"/>
  <c r="B22" i="2" l="1"/>
  <c r="I6" i="13"/>
  <c r="C45" i="2" l="1"/>
  <c r="B45" i="2"/>
  <c r="C31" i="2"/>
  <c r="B31" i="2"/>
  <c r="B17" i="2" l="1"/>
  <c r="B36" i="2"/>
  <c r="B8" i="2" s="1"/>
  <c r="H5" i="13"/>
  <c r="C22" i="2" s="1"/>
  <c r="H4" i="13"/>
  <c r="C36" i="2" s="1"/>
  <c r="B38" i="2"/>
  <c r="B24" i="2"/>
  <c r="I5" i="13"/>
  <c r="C24" i="2" s="1"/>
  <c r="C10" i="2"/>
  <c r="I4" i="13"/>
  <c r="C38" i="2" s="1"/>
  <c r="C8" i="2" l="1"/>
  <c r="B29" i="2" l="1"/>
  <c r="D29" i="2" s="1"/>
  <c r="B43" i="2"/>
  <c r="D43" i="2" s="1"/>
  <c r="B15" i="2" l="1"/>
  <c r="D15" i="2" s="1"/>
  <c r="C7" i="11"/>
  <c r="E15" i="2"/>
  <c r="E13" i="2" l="1"/>
  <c r="E12" i="2"/>
  <c r="E11" i="2"/>
  <c r="E9" i="2"/>
  <c r="C41" i="2"/>
  <c r="B41" i="2"/>
  <c r="C40" i="2"/>
  <c r="B40" i="2"/>
  <c r="C37" i="2"/>
  <c r="B37" i="2"/>
  <c r="C27" i="2"/>
  <c r="B27" i="2"/>
  <c r="C26" i="2"/>
  <c r="B26" i="2"/>
  <c r="C39" i="2"/>
  <c r="B39" i="2"/>
  <c r="C11" i="2"/>
  <c r="B11" i="2"/>
  <c r="C25" i="2"/>
  <c r="B25" i="2"/>
  <c r="C23" i="2"/>
  <c r="B23" i="2"/>
  <c r="C51" i="2"/>
  <c r="B51" i="2"/>
  <c r="C50" i="2"/>
  <c r="B50" i="2"/>
  <c r="D50" i="2" l="1"/>
  <c r="D51" i="2" l="1"/>
  <c r="B49" i="2"/>
  <c r="C49" i="2"/>
  <c r="D49" i="2" l="1"/>
  <c r="C44" i="2"/>
  <c r="B44" i="2"/>
  <c r="C30" i="2"/>
  <c r="B30" i="2"/>
  <c r="C42" i="2"/>
  <c r="B42" i="2"/>
  <c r="C28" i="2"/>
  <c r="B28" i="2"/>
  <c r="C16" i="2" l="1"/>
  <c r="C17" i="2"/>
  <c r="D30" i="2"/>
  <c r="B16" i="2"/>
  <c r="D45" i="2"/>
  <c r="D44" i="2"/>
  <c r="D31" i="2"/>
  <c r="D16" i="2" l="1"/>
  <c r="D17" i="2"/>
  <c r="C12" i="2"/>
  <c r="D42" i="2"/>
  <c r="D28" i="2"/>
  <c r="B21" i="2"/>
  <c r="C13" i="2" l="1"/>
  <c r="B13" i="2"/>
  <c r="B35" i="2"/>
  <c r="B7" i="2" s="1"/>
  <c r="B9" i="2"/>
  <c r="D23" i="2"/>
  <c r="D37" i="2"/>
  <c r="D22" i="2"/>
  <c r="D36" i="2"/>
  <c r="C9" i="2"/>
  <c r="C21" i="2"/>
  <c r="C35" i="2"/>
  <c r="B12" i="2"/>
  <c r="D12" i="2" s="1"/>
  <c r="D27" i="2"/>
  <c r="D40" i="2"/>
  <c r="D41" i="2"/>
  <c r="D26" i="2"/>
  <c r="D39" i="2"/>
  <c r="D25" i="2"/>
  <c r="D11" i="2"/>
  <c r="B14" i="2"/>
  <c r="C14" i="2"/>
  <c r="D9" i="2" l="1"/>
  <c r="D13" i="2"/>
  <c r="D35" i="2"/>
  <c r="D14" i="2"/>
  <c r="D21" i="2"/>
  <c r="C7" i="2"/>
  <c r="D8" i="2"/>
  <c r="D7" i="2" l="1"/>
</calcChain>
</file>

<file path=xl/sharedStrings.xml><?xml version="1.0" encoding="utf-8"?>
<sst xmlns="http://schemas.openxmlformats.org/spreadsheetml/2006/main" count="209" uniqueCount="83">
  <si>
    <t>absolut</t>
  </si>
  <si>
    <t>in %</t>
  </si>
  <si>
    <t>VORGEMERKTE ARBEITSLOSE</t>
  </si>
  <si>
    <t>Verweildauer</t>
  </si>
  <si>
    <t>Veränderung gegenüb. dem Vorjahr</t>
  </si>
  <si>
    <t>Zusammen</t>
  </si>
  <si>
    <t>Männer</t>
  </si>
  <si>
    <t>Frauen</t>
  </si>
  <si>
    <t>Arbeitsmarktdaten Ältere (50 und älter)</t>
  </si>
  <si>
    <t>ARBEITSLOSENQUOTE (Registerquote)</t>
  </si>
  <si>
    <t>UNSELBSTÄNDIG BESCHÄFTIGTE</t>
  </si>
  <si>
    <t>ARBEITSKRÄFTEPOTENTIAL</t>
  </si>
  <si>
    <t>Altersteilzeitgeldbezieherinnen*</t>
  </si>
  <si>
    <t>AltersteilzeitgeldbezieherInnen*</t>
  </si>
  <si>
    <t>Altersteilzeitgeldbezieher*</t>
  </si>
  <si>
    <t>akt. Monat</t>
  </si>
  <si>
    <t>akt. Monat Vorjahr</t>
  </si>
  <si>
    <t>Veränderung absolut</t>
  </si>
  <si>
    <t>Veränderung in %</t>
  </si>
  <si>
    <t>Jahresvergleich Monat aktuell</t>
  </si>
  <si>
    <t>Geschlecht</t>
  </si>
  <si>
    <t>Bestand</t>
  </si>
  <si>
    <t>DS Verweildauer</t>
  </si>
  <si>
    <t>mehr als 365 Tage</t>
  </si>
  <si>
    <t>181 bis 365 Tage</t>
  </si>
  <si>
    <t>181 bis 365 Tage  +  mehr als 365 Tage</t>
  </si>
  <si>
    <t>Summe</t>
  </si>
  <si>
    <t>Bestand Beschäftigter</t>
  </si>
  <si>
    <t>Bestand Arbeitsloser</t>
  </si>
  <si>
    <t>Arbeitslosenquote</t>
  </si>
  <si>
    <t>Abgang</t>
  </si>
  <si>
    <t>Jahr bisher</t>
  </si>
  <si>
    <t>Veränderung Jahr bisher absolut</t>
  </si>
  <si>
    <t>Veränderung Jahr bisher in %</t>
  </si>
  <si>
    <t>Bgld</t>
  </si>
  <si>
    <t>Ktn</t>
  </si>
  <si>
    <t>NÖ</t>
  </si>
  <si>
    <t>OÖ</t>
  </si>
  <si>
    <t>Sbg</t>
  </si>
  <si>
    <t>Stmk</t>
  </si>
  <si>
    <t>Tirol</t>
  </si>
  <si>
    <t>Vbg</t>
  </si>
  <si>
    <t>Wien</t>
  </si>
  <si>
    <t>Region</t>
  </si>
  <si>
    <t>Zugang</t>
  </si>
  <si>
    <t>Unselbständig Beschäftigte und Arbeitslosenquoten 50+</t>
  </si>
  <si>
    <t>Arbeitsaufnahmen 50+</t>
  </si>
  <si>
    <t>Schulungsaufnahmen 50+</t>
  </si>
  <si>
    <t>LeistungsbezieherInnen (LB)</t>
  </si>
  <si>
    <t>akt. Monat VJ</t>
  </si>
  <si>
    <t>akt. Monat Änderung - absolut</t>
  </si>
  <si>
    <t>akt. Monat Änderung - in%</t>
  </si>
  <si>
    <t>AltersteilzeitgeldbezieherInnen</t>
  </si>
  <si>
    <t>Arbeitsaufnahmen Jahr bisher</t>
  </si>
  <si>
    <t>Schulungsaufnahmen Jahr bisher</t>
  </si>
  <si>
    <t>Bestand an Langzeitarbeitslosen (LZA) &gt; 1 Jahr</t>
  </si>
  <si>
    <t>Schulungen durch das Arbeitsmarktservice</t>
  </si>
  <si>
    <t>PERSONEN in SCHULUNG</t>
  </si>
  <si>
    <t>Männer in Schulung</t>
  </si>
  <si>
    <t>Frauen in Schulung</t>
  </si>
  <si>
    <t xml:space="preserve">Bestand an Langzeitbeschäftigungslosen (LZBL) </t>
  </si>
  <si>
    <t>Bestand an Langzeitbeschäftigungslosen (LZBL)</t>
  </si>
  <si>
    <t>SchulungsteilnehmerInnen 50+</t>
  </si>
  <si>
    <t>Arbeitslose 50+</t>
  </si>
  <si>
    <t>Langzeitarbeitslose</t>
  </si>
  <si>
    <t>Langzeitbeschäftigungslose</t>
  </si>
  <si>
    <t xml:space="preserve">* letztverfügbarer Wert: 
</t>
  </si>
  <si>
    <t>Datum händisch aktualisieren</t>
  </si>
  <si>
    <t>ACHTUNG NEU! SQL-Statement anstelle der Würfelauswertung!</t>
  </si>
  <si>
    <t>W</t>
  </si>
  <si>
    <t>M</t>
  </si>
  <si>
    <t>group by geschlecht;</t>
  </si>
  <si>
    <t>select count(distinct pst_key), geschlecht from foerderung_int</t>
  </si>
  <si>
    <r>
      <t>Beschäftigungsinitiative 50+ (Jahr bisher)</t>
    </r>
    <r>
      <rPr>
        <b/>
        <vertAlign val="superscript"/>
        <sz val="11"/>
        <rFont val="Calibri"/>
        <family val="2"/>
        <scheme val="minor"/>
      </rPr>
      <t>1)</t>
    </r>
  </si>
  <si>
    <t>Bestand Beschäftigter VJ</t>
  </si>
  <si>
    <t>Bestand Arbeitsloser VJ</t>
  </si>
  <si>
    <t>Arbeitslosenquote VJ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</si>
  <si>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Alle 50+ Förderfälle (insb. AST, AQUA, KOMB und EB) mit AMS-Vormerkung von mindestens 90 Tagen (unabhängig von der</t>
    </r>
  </si>
  <si>
    <t xml:space="preserve">  Finanzierungsquelle) </t>
  </si>
  <si>
    <t>2022/Jan</t>
  </si>
  <si>
    <t>2021/Jan</t>
  </si>
  <si>
    <t>where d_50plus_desc = 1 and foerderung_von &lt;= '31.01.2022' and foerderung_bis &gt;= '01.01.2022'</t>
  </si>
  <si>
    <t>where d_50plus_desc = 1 and foerderung_von &lt;= '31.01.2021' and foerderung_bis &gt;= '01.01.2021'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</si>
</sst>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\+?????0.0;\ \-?????0.0"/>
    <numFmt numFmtId="165" formatCode="#,##0____"/>
    <numFmt numFmtId="166" formatCode="\ \ \+* #,##0\ ;\ \ \-* #,##0\ ;0\ ;"/>
    <numFmt numFmtId="167" formatCode="\ \ \+* 0.0\ \ \ ;\ \ \ \-* 0.0\ \ \ ;0.0\ \ \ ;"/>
    <numFmt numFmtId="168" formatCode="0.0%\ ;"/>
    <numFmt numFmtId="169" formatCode="mmmm\ yyyy"/>
    <numFmt numFmtId="170" formatCode="0.0%"/>
    <numFmt numFmtId="171" formatCode="#,##0.0\ %"/>
    <numFmt numFmtId="172" formatCode="#,##0.00\ %"/>
    <numFmt numFmtId="173" formatCode="\ \ \+\ #,##0\ ;\ \ \-\ #,##0\ ;0\ ;"/>
    <numFmt numFmtId="174" formatCode="\ \ \+\ #,##0.0\ ;\ \ \-\ #,##0.0\ ;0.0\ 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10"/>
      <color rgb="FF329664"/>
      <name val="Arial"/>
      <family val="2"/>
    </font>
    <font>
      <b/>
      <sz val="10"/>
      <color rgb="FF0000C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i/>
      <sz val="8"/>
      <color rgb="FF000000"/>
      <name val="Tahoma"/>
      <family val="2"/>
    </font>
    <font>
      <b/>
      <sz val="13"/>
      <color indexed="8"/>
      <name val="Calibri"/>
      <family val="2"/>
      <scheme val="minor"/>
    </font>
    <font>
      <sz val="14"/>
      <color indexed="16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vertAlign val="superscript"/>
      <sz val="1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u/>
      <sz val="11"/>
      <color theme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rgb="FFFFF0F0"/>
        <bgColor indexed="64"/>
      </patternFill>
    </fill>
  </fills>
  <borders count="79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10"/>
      </left>
      <right style="thin">
        <color indexed="9"/>
      </right>
      <top style="thin">
        <color indexed="10"/>
      </top>
      <bottom/>
      <diagonal/>
    </border>
    <border>
      <left style="thin">
        <color indexed="9"/>
      </left>
      <right style="thin">
        <color indexed="9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9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 style="thin">
        <color indexed="10"/>
      </right>
      <top/>
      <bottom/>
      <diagonal/>
    </border>
    <border>
      <left style="thin">
        <color indexed="9"/>
      </left>
      <right style="thin">
        <color indexed="10"/>
      </right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6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A2C4E0"/>
      </right>
      <top/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CCCCCC"/>
      </top>
      <bottom style="thin">
        <color rgb="FFA2C4E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/>
      <top style="thin">
        <color rgb="FFCCCCCC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 style="thin">
        <color rgb="FFA2C4E0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A2C4E0"/>
      </bottom>
      <diagonal/>
    </border>
    <border>
      <left style="thin">
        <color rgb="FFCCCCCC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/>
      <top style="thin">
        <color rgb="FFA2C4E0"/>
      </top>
      <bottom/>
      <diagonal/>
    </border>
    <border>
      <left style="thin">
        <color rgb="FFA2C4E0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A2C4E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A2C4E0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/>
      <right style="thin">
        <color rgb="FFA2C4E0"/>
      </right>
      <top style="thin">
        <color rgb="FF93B1CD"/>
      </top>
      <bottom style="thin">
        <color rgb="FFA2C4E0"/>
      </bottom>
      <diagonal/>
    </border>
    <border>
      <left/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indexed="9"/>
      </left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rgb="FFA2C4E0"/>
      </right>
      <top/>
      <bottom style="thin">
        <color rgb="FFA2C4E0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60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5" fillId="0" borderId="0"/>
    <xf numFmtId="0" fontId="8" fillId="4" borderId="21">
      <alignment horizontal="left" vertical="center"/>
    </xf>
    <xf numFmtId="0" fontId="7" fillId="5" borderId="21">
      <alignment horizontal="left" vertical="center"/>
    </xf>
    <xf numFmtId="0" fontId="7" fillId="6" borderId="21">
      <alignment horizontal="left" vertical="center"/>
    </xf>
    <xf numFmtId="0" fontId="9" fillId="4" borderId="21">
      <alignment horizontal="center" vertical="center"/>
    </xf>
    <xf numFmtId="0" fontId="8" fillId="4" borderId="21">
      <alignment horizontal="center" vertical="center"/>
    </xf>
    <xf numFmtId="0" fontId="7" fillId="5" borderId="21">
      <alignment horizontal="center" vertical="center"/>
    </xf>
    <xf numFmtId="0" fontId="7" fillId="6" borderId="21">
      <alignment horizontal="center" vertical="center"/>
    </xf>
    <xf numFmtId="0" fontId="9" fillId="4" borderId="21">
      <alignment horizontal="center" vertical="center"/>
    </xf>
    <xf numFmtId="0" fontId="6" fillId="0" borderId="21">
      <alignment horizontal="right" vertical="center"/>
    </xf>
    <xf numFmtId="0" fontId="6" fillId="7" borderId="21">
      <alignment horizontal="right" vertical="center"/>
    </xf>
    <xf numFmtId="0" fontId="6" fillId="0" borderId="21">
      <alignment horizontal="center" vertical="center"/>
    </xf>
    <xf numFmtId="0" fontId="9" fillId="5" borderId="21"/>
    <xf numFmtId="0" fontId="9" fillId="0" borderId="21">
      <alignment horizontal="center" vertical="center" wrapText="1"/>
    </xf>
    <xf numFmtId="0" fontId="9" fillId="6" borderId="21"/>
    <xf numFmtId="0" fontId="8" fillId="0" borderId="21">
      <alignment horizontal="left" vertical="center"/>
    </xf>
    <xf numFmtId="0" fontId="8" fillId="0" borderId="21">
      <alignment horizontal="left" vertical="top"/>
    </xf>
    <xf numFmtId="0" fontId="8" fillId="4" borderId="21">
      <alignment horizontal="center" vertical="center"/>
    </xf>
    <xf numFmtId="0" fontId="8" fillId="4" borderId="21">
      <alignment horizontal="left" vertical="center"/>
    </xf>
    <xf numFmtId="0" fontId="6" fillId="0" borderId="21">
      <alignment horizontal="right" vertical="center"/>
    </xf>
    <xf numFmtId="0" fontId="6" fillId="0" borderId="21">
      <alignment horizontal="right" vertical="center"/>
    </xf>
    <xf numFmtId="0" fontId="10" fillId="4" borderId="21">
      <alignment horizontal="left" vertical="center" indent="1"/>
    </xf>
    <xf numFmtId="0" fontId="8" fillId="8" borderId="21"/>
    <xf numFmtId="0" fontId="11" fillId="0" borderId="21"/>
    <xf numFmtId="0" fontId="12" fillId="0" borderId="21"/>
    <xf numFmtId="0" fontId="6" fillId="9" borderId="21"/>
    <xf numFmtId="0" fontId="6" fillId="10" borderId="21"/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3" borderId="0">
      <alignment horizontal="left" vertical="top"/>
    </xf>
    <xf numFmtId="0" fontId="14" fillId="14" borderId="0">
      <alignment horizontal="left" vertical="top"/>
    </xf>
    <xf numFmtId="0" fontId="13" fillId="11" borderId="0">
      <alignment horizontal="right" vertical="top"/>
    </xf>
    <xf numFmtId="0" fontId="14" fillId="13" borderId="0">
      <alignment horizontal="right" vertical="top"/>
    </xf>
    <xf numFmtId="0" fontId="14" fillId="14" borderId="0">
      <alignment horizontal="right" vertical="top"/>
    </xf>
    <xf numFmtId="0" fontId="15" fillId="12" borderId="0">
      <alignment horizontal="left" vertical="top"/>
    </xf>
    <xf numFmtId="0" fontId="13" fillId="12" borderId="0">
      <alignment horizontal="left" vertical="top"/>
    </xf>
    <xf numFmtId="0" fontId="13" fillId="11" borderId="0">
      <alignment horizontal="left" vertical="center"/>
    </xf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4" borderId="0">
      <alignment horizontal="left" vertical="top"/>
    </xf>
    <xf numFmtId="0" fontId="14" fillId="13" borderId="0">
      <alignment horizontal="left" vertical="top"/>
    </xf>
    <xf numFmtId="0" fontId="13" fillId="11" borderId="0">
      <alignment horizontal="right" vertical="top"/>
    </xf>
    <xf numFmtId="0" fontId="14" fillId="14" borderId="0">
      <alignment horizontal="right" vertical="top"/>
    </xf>
    <xf numFmtId="0" fontId="14" fillId="13" borderId="0">
      <alignment horizontal="right" vertical="top"/>
    </xf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4" borderId="0">
      <alignment horizontal="left" vertical="top"/>
    </xf>
    <xf numFmtId="0" fontId="14" fillId="13" borderId="0">
      <alignment horizontal="left" vertical="top"/>
    </xf>
    <xf numFmtId="0" fontId="13" fillId="11" borderId="0">
      <alignment horizontal="right" vertical="top"/>
    </xf>
    <xf numFmtId="0" fontId="14" fillId="14" borderId="0">
      <alignment horizontal="right" vertical="top"/>
    </xf>
    <xf numFmtId="0" fontId="14" fillId="13" borderId="0">
      <alignment horizontal="right" vertical="top"/>
    </xf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3" borderId="0">
      <alignment horizontal="left" vertical="top"/>
    </xf>
    <xf numFmtId="0" fontId="13" fillId="11" borderId="0">
      <alignment horizontal="right" vertical="top"/>
    </xf>
    <xf numFmtId="0" fontId="14" fillId="13" borderId="0">
      <alignment horizontal="right" vertical="top"/>
    </xf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3" borderId="0">
      <alignment horizontal="left" vertical="top"/>
    </xf>
    <xf numFmtId="0" fontId="13" fillId="11" borderId="0">
      <alignment horizontal="right" vertical="top"/>
    </xf>
    <xf numFmtId="0" fontId="14" fillId="13" borderId="0">
      <alignment horizontal="right" vertical="top"/>
    </xf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4" borderId="0">
      <alignment horizontal="left" vertical="top"/>
    </xf>
    <xf numFmtId="0" fontId="14" fillId="13" borderId="0">
      <alignment horizontal="left" vertical="top"/>
    </xf>
    <xf numFmtId="0" fontId="13" fillId="11" borderId="0">
      <alignment horizontal="right" vertical="top"/>
    </xf>
    <xf numFmtId="0" fontId="14" fillId="14" borderId="0">
      <alignment horizontal="right" vertical="top"/>
    </xf>
    <xf numFmtId="0" fontId="14" fillId="13" borderId="0">
      <alignment horizontal="right" vertical="top"/>
    </xf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3" borderId="0">
      <alignment horizontal="left" vertical="top"/>
    </xf>
    <xf numFmtId="0" fontId="13" fillId="11" borderId="0">
      <alignment horizontal="right" vertical="top"/>
    </xf>
    <xf numFmtId="0" fontId="14" fillId="13" borderId="0">
      <alignment horizontal="right" vertical="top"/>
    </xf>
    <xf numFmtId="0" fontId="14" fillId="13" borderId="0">
      <alignment horizontal="left" vertical="top"/>
    </xf>
    <xf numFmtId="0" fontId="13" fillId="11" borderId="0">
      <alignment horizontal="right" vertical="top"/>
    </xf>
    <xf numFmtId="0" fontId="14" fillId="13" borderId="0">
      <alignment horizontal="right" vertical="top"/>
    </xf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3" borderId="0">
      <alignment horizontal="left" vertical="top"/>
    </xf>
    <xf numFmtId="0" fontId="14" fillId="14" borderId="0">
      <alignment horizontal="left" vertical="top"/>
    </xf>
    <xf numFmtId="0" fontId="13" fillId="11" borderId="0">
      <alignment horizontal="right" vertical="top"/>
    </xf>
    <xf numFmtId="0" fontId="14" fillId="13" borderId="0">
      <alignment horizontal="right" vertical="top"/>
    </xf>
    <xf numFmtId="0" fontId="14" fillId="14" borderId="0">
      <alignment horizontal="right" vertical="top"/>
    </xf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3" borderId="0">
      <alignment horizontal="left" vertical="top"/>
    </xf>
    <xf numFmtId="0" fontId="13" fillId="11" borderId="0">
      <alignment horizontal="right" vertical="top"/>
    </xf>
    <xf numFmtId="0" fontId="14" fillId="13" borderId="0">
      <alignment horizontal="right" vertical="top"/>
    </xf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3" borderId="0">
      <alignment horizontal="left" vertical="top"/>
    </xf>
    <xf numFmtId="0" fontId="13" fillId="11" borderId="0">
      <alignment horizontal="right" vertical="top"/>
    </xf>
    <xf numFmtId="0" fontId="14" fillId="13" borderId="0">
      <alignment horizontal="right" vertical="top"/>
    </xf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3" borderId="0">
      <alignment horizontal="left" vertical="top"/>
    </xf>
    <xf numFmtId="0" fontId="13" fillId="11" borderId="0">
      <alignment horizontal="right" vertical="top"/>
    </xf>
    <xf numFmtId="0" fontId="14" fillId="13" borderId="0">
      <alignment horizontal="right" vertical="top"/>
    </xf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3" borderId="0">
      <alignment horizontal="left" vertical="top"/>
    </xf>
    <xf numFmtId="0" fontId="14" fillId="14" borderId="0">
      <alignment horizontal="left" vertical="top"/>
    </xf>
    <xf numFmtId="0" fontId="13" fillId="11" borderId="0">
      <alignment horizontal="right" vertical="top"/>
    </xf>
    <xf numFmtId="0" fontId="14" fillId="13" borderId="0">
      <alignment horizontal="right" vertical="top"/>
    </xf>
    <xf numFmtId="0" fontId="14" fillId="14" borderId="0">
      <alignment horizontal="right" vertical="top"/>
    </xf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3" borderId="0">
      <alignment horizontal="left" vertical="top"/>
    </xf>
    <xf numFmtId="0" fontId="13" fillId="11" borderId="0">
      <alignment horizontal="right" vertical="top"/>
    </xf>
    <xf numFmtId="0" fontId="14" fillId="13" borderId="0">
      <alignment horizontal="right" vertical="top"/>
    </xf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3" borderId="0">
      <alignment horizontal="left" vertical="top"/>
    </xf>
    <xf numFmtId="0" fontId="13" fillId="11" borderId="0">
      <alignment horizontal="right" vertical="top"/>
    </xf>
    <xf numFmtId="0" fontId="14" fillId="13" borderId="0">
      <alignment horizontal="right" vertical="top"/>
    </xf>
    <xf numFmtId="0" fontId="14" fillId="11" borderId="0">
      <alignment horizontal="center" vertical="top"/>
    </xf>
    <xf numFmtId="0" fontId="13" fillId="12" borderId="0">
      <alignment horizontal="left" vertical="top"/>
    </xf>
    <xf numFmtId="0" fontId="14" fillId="14" borderId="0">
      <alignment horizontal="left" vertical="top"/>
    </xf>
    <xf numFmtId="0" fontId="14" fillId="13" borderId="0">
      <alignment horizontal="left" vertical="top"/>
    </xf>
    <xf numFmtId="0" fontId="13" fillId="11" borderId="0">
      <alignment horizontal="right" vertical="top"/>
    </xf>
    <xf numFmtId="0" fontId="14" fillId="14" borderId="0">
      <alignment horizontal="right" vertical="top"/>
    </xf>
    <xf numFmtId="0" fontId="14" fillId="13" borderId="0">
      <alignment horizontal="right" vertical="top"/>
    </xf>
    <xf numFmtId="0" fontId="13" fillId="11" borderId="0">
      <alignment horizontal="left" vertical="center"/>
    </xf>
    <xf numFmtId="0" fontId="13" fillId="12" borderId="0">
      <alignment horizontal="left" vertical="top"/>
    </xf>
    <xf numFmtId="0" fontId="14" fillId="13" borderId="0">
      <alignment horizontal="left" vertical="top"/>
    </xf>
    <xf numFmtId="0" fontId="13" fillId="11" borderId="0">
      <alignment horizontal="right" vertical="top"/>
    </xf>
    <xf numFmtId="0" fontId="14" fillId="13" borderId="0">
      <alignment horizontal="right" vertical="top"/>
    </xf>
    <xf numFmtId="0" fontId="41" fillId="0" borderId="77" applyNumberFormat="0" applyFill="0" applyProtection="0">
      <alignment horizontal="center" vertical="center"/>
    </xf>
    <xf numFmtId="3" fontId="42" fillId="0" borderId="78" applyFont="0" applyFill="0" applyAlignment="0" applyProtection="0"/>
    <xf numFmtId="3" fontId="42" fillId="0" borderId="78" applyFont="0" applyFill="0" applyAlignment="0" applyProtection="0"/>
    <xf numFmtId="3" fontId="42" fillId="0" borderId="78" applyFont="0" applyFill="0" applyAlignment="0" applyProtection="0"/>
    <xf numFmtId="3" fontId="42" fillId="0" borderId="78" applyFont="0" applyFill="0" applyAlignment="0" applyProtection="0"/>
    <xf numFmtId="3" fontId="42" fillId="0" borderId="78" applyFont="0" applyFill="0" applyAlignment="0" applyProtection="0"/>
    <xf numFmtId="3" fontId="42" fillId="0" borderId="78" applyFont="0" applyFill="0" applyAlignment="0" applyProtection="0"/>
    <xf numFmtId="3" fontId="42" fillId="0" borderId="78" applyFont="0" applyFill="0" applyAlignment="0" applyProtection="0"/>
    <xf numFmtId="3" fontId="42" fillId="0" borderId="78" applyFont="0" applyFill="0" applyAlignment="0" applyProtection="0"/>
    <xf numFmtId="3" fontId="41" fillId="0" borderId="77" applyNumberFormat="0" applyFill="0" applyAlignment="0" applyProtection="0"/>
    <xf numFmtId="0" fontId="41" fillId="0" borderId="77" applyNumberFormat="0" applyFill="0" applyAlignment="0" applyProtection="0"/>
    <xf numFmtId="3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3" fontId="42" fillId="0" borderId="0" applyNumberFormat="0" applyBorder="0" applyAlignment="0" applyProtection="0"/>
    <xf numFmtId="3" fontId="42" fillId="0" borderId="0" applyNumberFormat="0" applyBorder="0" applyAlignment="0" applyProtection="0"/>
    <xf numFmtId="3" fontId="42" fillId="0" borderId="0" applyNumberFormat="0" applyBorder="0" applyAlignment="0" applyProtection="0"/>
    <xf numFmtId="3" fontId="42" fillId="0" borderId="0" applyNumberFormat="0" applyBorder="0" applyAlignment="0" applyProtection="0"/>
    <xf numFmtId="3" fontId="42" fillId="0" borderId="0" applyNumberFormat="0" applyBorder="0" applyAlignment="0" applyProtection="0"/>
    <xf numFmtId="3" fontId="42" fillId="0" borderId="78" applyNumberFormat="0" applyBorder="0" applyAlignment="0" applyProtection="0"/>
    <xf numFmtId="3" fontId="42" fillId="0" borderId="78" applyNumberFormat="0" applyBorder="0" applyAlignment="0" applyProtection="0"/>
    <xf numFmtId="3" fontId="42" fillId="0" borderId="78" applyNumberFormat="0" applyBorder="0" applyAlignment="0" applyProtection="0"/>
    <xf numFmtId="0" fontId="42" fillId="0" borderId="78" applyNumberFormat="0" applyFill="0" applyAlignment="0" applyProtection="0"/>
    <xf numFmtId="0" fontId="42" fillId="0" borderId="78" applyNumberFormat="0" applyFill="0" applyAlignment="0" applyProtection="0"/>
    <xf numFmtId="3" fontId="43" fillId="0" borderId="78"/>
    <xf numFmtId="3" fontId="44" fillId="0" borderId="78"/>
    <xf numFmtId="0" fontId="45" fillId="0" borderId="0" applyNumberFormat="0" applyFill="0" applyBorder="0" applyAlignment="0" applyProtection="0"/>
  </cellStyleXfs>
  <cellXfs count="340">
    <xf numFmtId="0" fontId="0" fillId="0" borderId="0" xfId="0"/>
    <xf numFmtId="0" fontId="4" fillId="0" borderId="0" xfId="0" applyFont="1" applyBorder="1" applyAlignment="1"/>
    <xf numFmtId="0" fontId="4" fillId="0" borderId="0" xfId="2" applyFont="1" applyBorder="1"/>
    <xf numFmtId="0" fontId="0" fillId="0" borderId="0" xfId="0" applyFill="1"/>
    <xf numFmtId="49" fontId="0" fillId="0" borderId="0" xfId="0" applyNumberFormat="1"/>
    <xf numFmtId="0" fontId="0" fillId="0" borderId="0" xfId="0"/>
    <xf numFmtId="0" fontId="6" fillId="0" borderId="0" xfId="2" applyFont="1" applyBorder="1"/>
    <xf numFmtId="0" fontId="16" fillId="0" borderId="0" xfId="3" applyFont="1" applyBorder="1" applyAlignment="1"/>
    <xf numFmtId="0" fontId="17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169" fontId="19" fillId="0" borderId="19" xfId="3" applyNumberFormat="1" applyFont="1" applyBorder="1" applyAlignment="1" applyProtection="1">
      <alignment horizontal="left"/>
    </xf>
    <xf numFmtId="0" fontId="19" fillId="0" borderId="0" xfId="0" applyFont="1" applyBorder="1" applyAlignment="1">
      <alignment horizontal="centerContinuous"/>
    </xf>
    <xf numFmtId="164" fontId="20" fillId="0" borderId="0" xfId="0" applyNumberFormat="1" applyFont="1" applyBorder="1" applyAlignment="1">
      <alignment horizontal="centerContinuous"/>
    </xf>
    <xf numFmtId="169" fontId="19" fillId="0" borderId="0" xfId="3" applyNumberFormat="1" applyFont="1" applyBorder="1" applyAlignment="1" applyProtection="1">
      <alignment horizontal="left"/>
    </xf>
    <xf numFmtId="0" fontId="20" fillId="2" borderId="0" xfId="0" applyFont="1" applyFill="1" applyBorder="1" applyAlignment="1">
      <alignment horizontal="centerContinuous"/>
    </xf>
    <xf numFmtId="0" fontId="18" fillId="2" borderId="0" xfId="0" applyFont="1" applyFill="1" applyBorder="1" applyAlignment="1">
      <alignment horizontal="centerContinuous"/>
    </xf>
    <xf numFmtId="0" fontId="21" fillId="2" borderId="0" xfId="0" applyFont="1" applyFill="1" applyBorder="1" applyAlignment="1">
      <alignment horizontal="centerContinuous"/>
    </xf>
    <xf numFmtId="49" fontId="22" fillId="3" borderId="2" xfId="0" applyNumberFormat="1" applyFont="1" applyFill="1" applyBorder="1" applyAlignment="1">
      <alignment horizontal="centerContinuous"/>
    </xf>
    <xf numFmtId="0" fontId="23" fillId="3" borderId="3" xfId="0" applyFont="1" applyFill="1" applyBorder="1" applyAlignment="1">
      <alignment horizontal="centerContinuous"/>
    </xf>
    <xf numFmtId="0" fontId="24" fillId="3" borderId="3" xfId="0" applyFont="1" applyFill="1" applyBorder="1" applyAlignment="1">
      <alignment horizontal="centerContinuous"/>
    </xf>
    <xf numFmtId="0" fontId="24" fillId="3" borderId="4" xfId="0" applyFont="1" applyFill="1" applyBorder="1" applyAlignment="1">
      <alignment horizontal="centerContinuous"/>
    </xf>
    <xf numFmtId="0" fontId="23" fillId="3" borderId="6" xfId="0" applyFont="1" applyFill="1" applyBorder="1" applyAlignment="1"/>
    <xf numFmtId="0" fontId="23" fillId="3" borderId="1" xfId="0" applyFont="1" applyFill="1" applyBorder="1" applyAlignment="1"/>
    <xf numFmtId="0" fontId="24" fillId="3" borderId="1" xfId="0" applyFont="1" applyFill="1" applyBorder="1" applyAlignment="1">
      <alignment horizontal="centerContinuous"/>
    </xf>
    <xf numFmtId="0" fontId="24" fillId="3" borderId="5" xfId="0" applyFont="1" applyFill="1" applyBorder="1" applyAlignment="1">
      <alignment horizontal="centerContinuous"/>
    </xf>
    <xf numFmtId="0" fontId="25" fillId="0" borderId="7" xfId="0" applyFont="1" applyFill="1" applyBorder="1" applyAlignment="1"/>
    <xf numFmtId="0" fontId="28" fillId="2" borderId="0" xfId="0" applyFont="1" applyFill="1" applyBorder="1" applyAlignment="1">
      <alignment horizontal="centerContinuous"/>
    </xf>
    <xf numFmtId="0" fontId="29" fillId="3" borderId="6" xfId="0" applyFont="1" applyFill="1" applyBorder="1" applyAlignment="1"/>
    <xf numFmtId="0" fontId="29" fillId="3" borderId="1" xfId="0" applyFont="1" applyFill="1" applyBorder="1" applyAlignment="1"/>
    <xf numFmtId="0" fontId="30" fillId="3" borderId="1" xfId="0" applyFont="1" applyFill="1" applyBorder="1" applyAlignment="1">
      <alignment horizontal="centerContinuous"/>
    </xf>
    <xf numFmtId="0" fontId="30" fillId="3" borderId="9" xfId="0" applyFont="1" applyFill="1" applyBorder="1" applyAlignment="1">
      <alignment horizontal="centerContinuous"/>
    </xf>
    <xf numFmtId="0" fontId="29" fillId="3" borderId="8" xfId="0" applyFont="1" applyFill="1" applyBorder="1" applyAlignment="1"/>
    <xf numFmtId="0" fontId="30" fillId="3" borderId="10" xfId="0" applyFont="1" applyFill="1" applyBorder="1" applyAlignment="1">
      <alignment horizontal="centerContinuous"/>
    </xf>
    <xf numFmtId="0" fontId="20" fillId="2" borderId="0" xfId="2" applyFont="1" applyFill="1" applyBorder="1" applyAlignment="1">
      <alignment horizontal="centerContinuous"/>
    </xf>
    <xf numFmtId="0" fontId="31" fillId="2" borderId="0" xfId="0" applyFont="1" applyFill="1" applyBorder="1" applyAlignment="1">
      <alignment horizontal="centerContinuous"/>
    </xf>
    <xf numFmtId="0" fontId="19" fillId="3" borderId="2" xfId="0" applyFont="1" applyFill="1" applyBorder="1" applyAlignment="1"/>
    <xf numFmtId="0" fontId="28" fillId="3" borderId="3" xfId="0" applyFont="1" applyFill="1" applyBorder="1" applyAlignment="1"/>
    <xf numFmtId="0" fontId="30" fillId="3" borderId="3" xfId="0" applyFont="1" applyFill="1" applyBorder="1" applyAlignment="1">
      <alignment horizontal="centerContinuous"/>
    </xf>
    <xf numFmtId="0" fontId="30" fillId="3" borderId="4" xfId="0" applyFont="1" applyFill="1" applyBorder="1" applyAlignment="1">
      <alignment horizontal="centerContinuous"/>
    </xf>
    <xf numFmtId="0" fontId="19" fillId="3" borderId="8" xfId="0" applyFont="1" applyFill="1" applyBorder="1" applyAlignment="1"/>
    <xf numFmtId="0" fontId="28" fillId="3" borderId="11" xfId="0" applyFont="1" applyFill="1" applyBorder="1" applyAlignment="1"/>
    <xf numFmtId="0" fontId="30" fillId="3" borderId="11" xfId="0" applyFont="1" applyFill="1" applyBorder="1" applyAlignment="1">
      <alignment horizontal="centerContinuous"/>
    </xf>
    <xf numFmtId="0" fontId="30" fillId="3" borderId="20" xfId="0" applyFont="1" applyFill="1" applyBorder="1" applyAlignment="1">
      <alignment horizontal="centerContinuous"/>
    </xf>
    <xf numFmtId="0" fontId="14" fillId="11" borderId="22" xfId="40" applyBorder="1">
      <alignment horizontal="center" vertical="top"/>
    </xf>
    <xf numFmtId="0" fontId="13" fillId="12" borderId="0" xfId="41" applyBorder="1">
      <alignment horizontal="left" vertical="top"/>
    </xf>
    <xf numFmtId="0" fontId="13" fillId="12" borderId="23" xfId="41" applyBorder="1">
      <alignment horizontal="left" vertical="top"/>
    </xf>
    <xf numFmtId="0" fontId="13" fillId="12" borderId="26" xfId="41" applyBorder="1">
      <alignment horizontal="left" vertical="top"/>
    </xf>
    <xf numFmtId="0" fontId="13" fillId="12" borderId="29" xfId="41" applyBorder="1">
      <alignment horizontal="left" vertical="top"/>
    </xf>
    <xf numFmtId="0" fontId="14" fillId="13" borderId="29" xfId="43" applyBorder="1">
      <alignment horizontal="left" vertical="top"/>
    </xf>
    <xf numFmtId="0" fontId="13" fillId="12" borderId="30" xfId="41" applyBorder="1">
      <alignment horizontal="left" vertical="top"/>
    </xf>
    <xf numFmtId="0" fontId="13" fillId="12" borderId="54" xfId="41" applyBorder="1">
      <alignment horizontal="left" vertical="top"/>
    </xf>
    <xf numFmtId="0" fontId="14" fillId="14" borderId="53" xfId="42" applyBorder="1">
      <alignment horizontal="left" vertical="top"/>
    </xf>
    <xf numFmtId="0" fontId="14" fillId="14" borderId="52" xfId="42" applyBorder="1">
      <alignment horizontal="left" vertical="top"/>
    </xf>
    <xf numFmtId="3" fontId="13" fillId="11" borderId="55" xfId="44" applyNumberFormat="1" applyBorder="1">
      <alignment horizontal="right" vertical="top"/>
    </xf>
    <xf numFmtId="3" fontId="13" fillId="11" borderId="33" xfId="44" applyNumberFormat="1" applyBorder="1">
      <alignment horizontal="right" vertical="top"/>
    </xf>
    <xf numFmtId="3" fontId="13" fillId="11" borderId="47" xfId="44" applyNumberFormat="1" applyBorder="1">
      <alignment horizontal="right" vertical="top"/>
    </xf>
    <xf numFmtId="3" fontId="14" fillId="13" borderId="48" xfId="46" applyNumberFormat="1" applyBorder="1">
      <alignment horizontal="right" vertical="top"/>
    </xf>
    <xf numFmtId="3" fontId="13" fillId="11" borderId="57" xfId="44" applyNumberFormat="1" applyBorder="1">
      <alignment horizontal="right" vertical="top"/>
    </xf>
    <xf numFmtId="3" fontId="13" fillId="11" borderId="43" xfId="44" applyNumberFormat="1" applyBorder="1">
      <alignment horizontal="right" vertical="top"/>
    </xf>
    <xf numFmtId="3" fontId="13" fillId="11" borderId="58" xfId="44" applyNumberFormat="1" applyBorder="1">
      <alignment horizontal="right" vertical="top"/>
    </xf>
    <xf numFmtId="3" fontId="14" fillId="13" borderId="50" xfId="46" applyNumberFormat="1" applyBorder="1">
      <alignment horizontal="right" vertical="top"/>
    </xf>
    <xf numFmtId="3" fontId="14" fillId="14" borderId="61" xfId="45" applyNumberFormat="1" applyBorder="1">
      <alignment horizontal="right" vertical="top"/>
    </xf>
    <xf numFmtId="3" fontId="14" fillId="14" borderId="62" xfId="45" applyNumberFormat="1" applyBorder="1">
      <alignment horizontal="right" vertical="top"/>
    </xf>
    <xf numFmtId="3" fontId="14" fillId="14" borderId="63" xfId="45" applyNumberFormat="1" applyBorder="1">
      <alignment horizontal="right" vertical="top"/>
    </xf>
    <xf numFmtId="3" fontId="14" fillId="13" borderId="41" xfId="46" applyNumberFormat="1" applyBorder="1">
      <alignment horizontal="right" vertical="top"/>
    </xf>
    <xf numFmtId="3" fontId="13" fillId="11" borderId="64" xfId="44" applyNumberFormat="1" applyBorder="1">
      <alignment horizontal="right" vertical="top"/>
    </xf>
    <xf numFmtId="3" fontId="13" fillId="11" borderId="65" xfId="44" applyNumberFormat="1" applyBorder="1">
      <alignment horizontal="right" vertical="top"/>
    </xf>
    <xf numFmtId="3" fontId="13" fillId="11" borderId="66" xfId="44" applyNumberFormat="1" applyBorder="1">
      <alignment horizontal="right" vertical="top"/>
    </xf>
    <xf numFmtId="171" fontId="13" fillId="11" borderId="64" xfId="44" applyNumberFormat="1" applyBorder="1">
      <alignment horizontal="right" vertical="top"/>
    </xf>
    <xf numFmtId="171" fontId="13" fillId="11" borderId="65" xfId="44" applyNumberFormat="1" applyBorder="1">
      <alignment horizontal="right" vertical="top"/>
    </xf>
    <xf numFmtId="171" fontId="13" fillId="11" borderId="66" xfId="44" applyNumberFormat="1" applyBorder="1">
      <alignment horizontal="right" vertical="top"/>
    </xf>
    <xf numFmtId="171" fontId="14" fillId="13" borderId="50" xfId="46" applyNumberFormat="1" applyBorder="1">
      <alignment horizontal="right" vertical="top"/>
    </xf>
    <xf numFmtId="171" fontId="13" fillId="11" borderId="57" xfId="44" applyNumberFormat="1" applyBorder="1">
      <alignment horizontal="right" vertical="top"/>
    </xf>
    <xf numFmtId="171" fontId="13" fillId="11" borderId="43" xfId="44" applyNumberFormat="1" applyBorder="1">
      <alignment horizontal="right" vertical="top"/>
    </xf>
    <xf numFmtId="171" fontId="13" fillId="11" borderId="58" xfId="44" applyNumberFormat="1" applyBorder="1">
      <alignment horizontal="right" vertical="top"/>
    </xf>
    <xf numFmtId="171" fontId="14" fillId="14" borderId="59" xfId="45" applyNumberFormat="1" applyBorder="1">
      <alignment horizontal="right" vertical="top"/>
    </xf>
    <xf numFmtId="171" fontId="14" fillId="14" borderId="45" xfId="45" applyNumberFormat="1" applyBorder="1">
      <alignment horizontal="right" vertical="top"/>
    </xf>
    <xf numFmtId="171" fontId="14" fillId="14" borderId="60" xfId="45" applyNumberFormat="1" applyBorder="1">
      <alignment horizontal="right" vertical="top"/>
    </xf>
    <xf numFmtId="171" fontId="14" fillId="13" borderId="40" xfId="46" applyNumberFormat="1" applyBorder="1">
      <alignment horizontal="right" vertical="top"/>
    </xf>
    <xf numFmtId="0" fontId="14" fillId="11" borderId="22" xfId="47" applyBorder="1">
      <alignment horizontal="center" vertical="top"/>
    </xf>
    <xf numFmtId="0" fontId="13" fillId="12" borderId="23" xfId="48" applyBorder="1">
      <alignment horizontal="left" vertical="top"/>
    </xf>
    <xf numFmtId="0" fontId="13" fillId="12" borderId="26" xfId="48" applyBorder="1">
      <alignment horizontal="left" vertical="top"/>
    </xf>
    <xf numFmtId="0" fontId="13" fillId="12" borderId="29" xfId="48" applyBorder="1">
      <alignment horizontal="left" vertical="top"/>
    </xf>
    <xf numFmtId="0" fontId="14" fillId="13" borderId="29" xfId="50" applyBorder="1">
      <alignment horizontal="left" vertical="top"/>
    </xf>
    <xf numFmtId="0" fontId="13" fillId="12" borderId="30" xfId="48" applyBorder="1">
      <alignment horizontal="left" vertical="top"/>
    </xf>
    <xf numFmtId="0" fontId="13" fillId="12" borderId="54" xfId="48" applyBorder="1">
      <alignment horizontal="left" vertical="top"/>
    </xf>
    <xf numFmtId="0" fontId="14" fillId="14" borderId="53" xfId="49" applyBorder="1">
      <alignment horizontal="left" vertical="top"/>
    </xf>
    <xf numFmtId="0" fontId="14" fillId="14" borderId="52" xfId="49" applyBorder="1">
      <alignment horizontal="left" vertical="top"/>
    </xf>
    <xf numFmtId="3" fontId="13" fillId="11" borderId="55" xfId="51" applyNumberFormat="1" applyBorder="1">
      <alignment horizontal="right" vertical="top"/>
    </xf>
    <xf numFmtId="3" fontId="13" fillId="11" borderId="33" xfId="51" applyNumberFormat="1" applyBorder="1">
      <alignment horizontal="right" vertical="top"/>
    </xf>
    <xf numFmtId="3" fontId="13" fillId="11" borderId="47" xfId="51" applyNumberFormat="1" applyBorder="1">
      <alignment horizontal="right" vertical="top"/>
    </xf>
    <xf numFmtId="3" fontId="14" fillId="13" borderId="48" xfId="53" applyNumberFormat="1" applyBorder="1">
      <alignment horizontal="right" vertical="top"/>
    </xf>
    <xf numFmtId="3" fontId="13" fillId="11" borderId="57" xfId="51" applyNumberFormat="1" applyBorder="1">
      <alignment horizontal="right" vertical="top"/>
    </xf>
    <xf numFmtId="3" fontId="13" fillId="11" borderId="43" xfId="51" applyNumberFormat="1" applyBorder="1">
      <alignment horizontal="right" vertical="top"/>
    </xf>
    <xf numFmtId="3" fontId="13" fillId="11" borderId="58" xfId="51" applyNumberFormat="1" applyBorder="1">
      <alignment horizontal="right" vertical="top"/>
    </xf>
    <xf numFmtId="3" fontId="14" fillId="13" borderId="50" xfId="53" applyNumberFormat="1" applyBorder="1">
      <alignment horizontal="right" vertical="top"/>
    </xf>
    <xf numFmtId="3" fontId="14" fillId="14" borderId="61" xfId="52" applyNumberFormat="1" applyBorder="1">
      <alignment horizontal="right" vertical="top"/>
    </xf>
    <xf numFmtId="3" fontId="14" fillId="14" borderId="62" xfId="52" applyNumberFormat="1" applyBorder="1">
      <alignment horizontal="right" vertical="top"/>
    </xf>
    <xf numFmtId="3" fontId="14" fillId="14" borderId="63" xfId="52" applyNumberFormat="1" applyBorder="1">
      <alignment horizontal="right" vertical="top"/>
    </xf>
    <xf numFmtId="3" fontId="14" fillId="13" borderId="41" xfId="53" applyNumberFormat="1" applyBorder="1">
      <alignment horizontal="right" vertical="top"/>
    </xf>
    <xf numFmtId="3" fontId="13" fillId="11" borderId="64" xfId="51" applyNumberFormat="1" applyBorder="1">
      <alignment horizontal="right" vertical="top"/>
    </xf>
    <xf numFmtId="3" fontId="13" fillId="11" borderId="65" xfId="51" applyNumberFormat="1" applyBorder="1">
      <alignment horizontal="right" vertical="top"/>
    </xf>
    <xf numFmtId="3" fontId="13" fillId="11" borderId="66" xfId="51" applyNumberFormat="1" applyBorder="1">
      <alignment horizontal="right" vertical="top"/>
    </xf>
    <xf numFmtId="171" fontId="13" fillId="11" borderId="64" xfId="51" applyNumberFormat="1" applyBorder="1">
      <alignment horizontal="right" vertical="top"/>
    </xf>
    <xf numFmtId="171" fontId="13" fillId="11" borderId="57" xfId="51" applyNumberFormat="1" applyBorder="1">
      <alignment horizontal="right" vertical="top"/>
    </xf>
    <xf numFmtId="171" fontId="14" fillId="14" borderId="59" xfId="52" applyNumberFormat="1" applyBorder="1">
      <alignment horizontal="right" vertical="top"/>
    </xf>
    <xf numFmtId="171" fontId="13" fillId="11" borderId="65" xfId="51" applyNumberFormat="1" applyBorder="1">
      <alignment horizontal="right" vertical="top"/>
    </xf>
    <xf numFmtId="171" fontId="13" fillId="11" borderId="43" xfId="51" applyNumberFormat="1" applyBorder="1">
      <alignment horizontal="right" vertical="top"/>
    </xf>
    <xf numFmtId="171" fontId="14" fillId="14" borderId="45" xfId="52" applyNumberFormat="1" applyBorder="1">
      <alignment horizontal="right" vertical="top"/>
    </xf>
    <xf numFmtId="171" fontId="14" fillId="13" borderId="50" xfId="53" applyNumberFormat="1" applyBorder="1">
      <alignment horizontal="right" vertical="top"/>
    </xf>
    <xf numFmtId="171" fontId="14" fillId="13" borderId="40" xfId="53" applyNumberFormat="1" applyBorder="1">
      <alignment horizontal="right" vertical="top"/>
    </xf>
    <xf numFmtId="0" fontId="2" fillId="0" borderId="0" xfId="0" applyFont="1"/>
    <xf numFmtId="0" fontId="25" fillId="15" borderId="7" xfId="0" applyFont="1" applyFill="1" applyBorder="1" applyAlignment="1"/>
    <xf numFmtId="165" fontId="25" fillId="16" borderId="7" xfId="0" applyNumberFormat="1" applyFont="1" applyFill="1" applyBorder="1" applyAlignment="1" applyProtection="1">
      <protection locked="0"/>
    </xf>
    <xf numFmtId="166" fontId="25" fillId="16" borderId="7" xfId="0" applyNumberFormat="1" applyFont="1" applyFill="1" applyBorder="1" applyAlignment="1" applyProtection="1">
      <protection locked="0"/>
    </xf>
    <xf numFmtId="167" fontId="25" fillId="16" borderId="7" xfId="1" applyNumberFormat="1" applyFont="1" applyFill="1" applyBorder="1" applyAlignment="1"/>
    <xf numFmtId="165" fontId="25" fillId="16" borderId="7" xfId="0" applyNumberFormat="1" applyFont="1" applyFill="1" applyBorder="1" applyAlignment="1"/>
    <xf numFmtId="166" fontId="25" fillId="16" borderId="7" xfId="0" applyNumberFormat="1" applyFont="1" applyFill="1" applyBorder="1" applyAlignment="1"/>
    <xf numFmtId="0" fontId="25" fillId="17" borderId="7" xfId="0" applyFont="1" applyFill="1" applyBorder="1" applyAlignment="1"/>
    <xf numFmtId="165" fontId="25" fillId="18" borderId="7" xfId="0" applyNumberFormat="1" applyFont="1" applyFill="1" applyBorder="1" applyAlignment="1"/>
    <xf numFmtId="166" fontId="25" fillId="18" borderId="7" xfId="0" applyNumberFormat="1" applyFont="1" applyFill="1" applyBorder="1" applyAlignment="1"/>
    <xf numFmtId="167" fontId="25" fillId="18" borderId="7" xfId="1" applyNumberFormat="1" applyFont="1" applyFill="1" applyBorder="1" applyAlignment="1"/>
    <xf numFmtId="168" fontId="25" fillId="17" borderId="7" xfId="1" applyNumberFormat="1" applyFont="1" applyFill="1" applyBorder="1" applyAlignment="1"/>
    <xf numFmtId="170" fontId="25" fillId="17" borderId="7" xfId="1" applyNumberFormat="1" applyFont="1" applyFill="1" applyBorder="1" applyAlignment="1"/>
    <xf numFmtId="164" fontId="26" fillId="17" borderId="7" xfId="0" applyNumberFormat="1" applyFont="1" applyFill="1" applyBorder="1" applyAlignment="1"/>
    <xf numFmtId="165" fontId="25" fillId="17" borderId="7" xfId="0" applyNumberFormat="1" applyFont="1" applyFill="1" applyBorder="1" applyAlignment="1"/>
    <xf numFmtId="167" fontId="25" fillId="17" borderId="7" xfId="1" applyNumberFormat="1" applyFont="1" applyFill="1" applyBorder="1" applyAlignment="1"/>
    <xf numFmtId="165" fontId="25" fillId="17" borderId="7" xfId="0" applyNumberFormat="1" applyFont="1" applyFill="1" applyBorder="1" applyAlignment="1" applyProtection="1">
      <protection locked="0"/>
    </xf>
    <xf numFmtId="166" fontId="25" fillId="17" borderId="7" xfId="0" applyNumberFormat="1" applyFont="1" applyFill="1" applyBorder="1" applyAlignment="1" applyProtection="1">
      <protection locked="0"/>
    </xf>
    <xf numFmtId="165" fontId="25" fillId="0" borderId="7" xfId="0" applyNumberFormat="1" applyFont="1" applyFill="1" applyBorder="1" applyAlignment="1"/>
    <xf numFmtId="166" fontId="25" fillId="0" borderId="7" xfId="0" applyNumberFormat="1" applyFont="1" applyFill="1" applyBorder="1" applyAlignment="1"/>
    <xf numFmtId="167" fontId="25" fillId="0" borderId="7" xfId="1" applyNumberFormat="1" applyFont="1" applyFill="1" applyBorder="1" applyAlignment="1"/>
    <xf numFmtId="165" fontId="25" fillId="0" borderId="7" xfId="0" applyNumberFormat="1" applyFont="1" applyFill="1" applyBorder="1" applyAlignment="1" applyProtection="1">
      <protection locked="0"/>
    </xf>
    <xf numFmtId="166" fontId="25" fillId="0" borderId="7" xfId="0" applyNumberFormat="1" applyFont="1" applyFill="1" applyBorder="1" applyAlignment="1" applyProtection="1">
      <protection locked="0"/>
    </xf>
    <xf numFmtId="0" fontId="26" fillId="17" borderId="7" xfId="0" applyFont="1" applyFill="1" applyBorder="1" applyAlignment="1"/>
    <xf numFmtId="165" fontId="25" fillId="18" borderId="7" xfId="0" applyNumberFormat="1" applyFont="1" applyFill="1" applyBorder="1" applyAlignment="1" applyProtection="1">
      <protection locked="0"/>
    </xf>
    <xf numFmtId="166" fontId="25" fillId="18" borderId="7" xfId="0" applyNumberFormat="1" applyFont="1" applyFill="1" applyBorder="1" applyAlignment="1" applyProtection="1">
      <protection locked="0"/>
    </xf>
    <xf numFmtId="0" fontId="7" fillId="0" borderId="0" xfId="0" applyFont="1"/>
    <xf numFmtId="0" fontId="21" fillId="3" borderId="2" xfId="3" applyFont="1" applyFill="1" applyBorder="1" applyAlignment="1" applyProtection="1">
      <alignment horizontal="left"/>
    </xf>
    <xf numFmtId="0" fontId="33" fillId="3" borderId="3" xfId="3" applyFont="1" applyFill="1" applyBorder="1" applyAlignment="1" applyProtection="1">
      <alignment horizontal="center" vertical="center"/>
    </xf>
    <xf numFmtId="0" fontId="18" fillId="3" borderId="6" xfId="3" applyFont="1" applyFill="1" applyBorder="1" applyAlignment="1" applyProtection="1">
      <alignment horizontal="left"/>
    </xf>
    <xf numFmtId="0" fontId="33" fillId="3" borderId="1" xfId="3" applyFont="1" applyFill="1" applyBorder="1" applyAlignment="1" applyProtection="1">
      <alignment horizontal="center" vertical="center"/>
    </xf>
    <xf numFmtId="0" fontId="30" fillId="3" borderId="1" xfId="0" applyFont="1" applyFill="1" applyBorder="1" applyAlignment="1" applyProtection="1">
      <alignment horizontal="center" vertical="center"/>
    </xf>
    <xf numFmtId="0" fontId="30" fillId="3" borderId="9" xfId="0" applyFont="1" applyFill="1" applyBorder="1" applyAlignment="1" applyProtection="1">
      <alignment horizontal="center" vertical="center"/>
    </xf>
    <xf numFmtId="0" fontId="25" fillId="19" borderId="15" xfId="0" applyFont="1" applyFill="1" applyBorder="1" applyAlignment="1" applyProtection="1"/>
    <xf numFmtId="165" fontId="27" fillId="16" borderId="7" xfId="0" applyNumberFormat="1" applyFont="1" applyFill="1" applyBorder="1" applyAlignment="1" applyProtection="1">
      <protection locked="0"/>
    </xf>
    <xf numFmtId="166" fontId="27" fillId="16" borderId="7" xfId="0" applyNumberFormat="1" applyFont="1" applyFill="1" applyBorder="1" applyAlignment="1" applyProtection="1">
      <protection locked="0"/>
    </xf>
    <xf numFmtId="167" fontId="27" fillId="16" borderId="7" xfId="1" applyNumberFormat="1" applyFont="1" applyFill="1" applyBorder="1" applyAlignment="1"/>
    <xf numFmtId="0" fontId="27" fillId="0" borderId="7" xfId="0" applyFont="1" applyFill="1" applyBorder="1" applyAlignment="1"/>
    <xf numFmtId="165" fontId="27" fillId="0" borderId="7" xfId="0" applyNumberFormat="1" applyFont="1" applyFill="1" applyBorder="1" applyAlignment="1" applyProtection="1">
      <protection locked="0"/>
    </xf>
    <xf numFmtId="166" fontId="27" fillId="0" borderId="7" xfId="0" applyNumberFormat="1" applyFont="1" applyFill="1" applyBorder="1" applyAlignment="1" applyProtection="1">
      <protection locked="0"/>
    </xf>
    <xf numFmtId="167" fontId="27" fillId="0" borderId="7" xfId="1" applyNumberFormat="1" applyFont="1" applyFill="1" applyBorder="1" applyAlignment="1"/>
    <xf numFmtId="0" fontId="27" fillId="15" borderId="7" xfId="0" applyFont="1" applyFill="1" applyBorder="1" applyAlignment="1"/>
    <xf numFmtId="0" fontId="27" fillId="17" borderId="13" xfId="0" applyFont="1" applyFill="1" applyBorder="1" applyAlignment="1"/>
    <xf numFmtId="0" fontId="27" fillId="0" borderId="18" xfId="0" applyFont="1" applyFill="1" applyBorder="1" applyAlignment="1"/>
    <xf numFmtId="165" fontId="27" fillId="17" borderId="16" xfId="0" applyNumberFormat="1" applyFont="1" applyFill="1" applyBorder="1" applyAlignment="1" applyProtection="1">
      <protection locked="0"/>
    </xf>
    <xf numFmtId="166" fontId="27" fillId="17" borderId="16" xfId="0" applyNumberFormat="1" applyFont="1" applyFill="1" applyBorder="1" applyAlignment="1" applyProtection="1">
      <protection locked="0"/>
    </xf>
    <xf numFmtId="167" fontId="27" fillId="17" borderId="16" xfId="1" applyNumberFormat="1" applyFont="1" applyFill="1" applyBorder="1" applyAlignment="1"/>
    <xf numFmtId="0" fontId="14" fillId="11" borderId="22" xfId="86" applyBorder="1">
      <alignment horizontal="center" vertical="top"/>
    </xf>
    <xf numFmtId="0" fontId="13" fillId="12" borderId="25" xfId="87" applyBorder="1">
      <alignment horizontal="left" vertical="top"/>
    </xf>
    <xf numFmtId="0" fontId="13" fillId="12" borderId="26" xfId="87" applyBorder="1">
      <alignment horizontal="left" vertical="top"/>
    </xf>
    <xf numFmtId="0" fontId="13" fillId="12" borderId="28" xfId="87" applyBorder="1">
      <alignment horizontal="left" vertical="top"/>
    </xf>
    <xf numFmtId="0" fontId="13" fillId="12" borderId="29" xfId="87" applyBorder="1">
      <alignment horizontal="left" vertical="top"/>
    </xf>
    <xf numFmtId="0" fontId="14" fillId="13" borderId="28" xfId="88" applyBorder="1">
      <alignment horizontal="left" vertical="top"/>
    </xf>
    <xf numFmtId="0" fontId="14" fillId="13" borderId="29" xfId="88" applyBorder="1">
      <alignment horizontal="left" vertical="top"/>
    </xf>
    <xf numFmtId="0" fontId="13" fillId="12" borderId="30" xfId="87" applyBorder="1">
      <alignment horizontal="left" vertical="top"/>
    </xf>
    <xf numFmtId="3" fontId="13" fillId="11" borderId="31" xfId="89" applyNumberFormat="1" applyBorder="1">
      <alignment horizontal="right" vertical="top"/>
    </xf>
    <xf numFmtId="3" fontId="13" fillId="11" borderId="47" xfId="89" applyNumberFormat="1" applyBorder="1">
      <alignment horizontal="right" vertical="top"/>
    </xf>
    <xf numFmtId="3" fontId="14" fillId="13" borderId="48" xfId="90" applyNumberFormat="1" applyBorder="1">
      <alignment horizontal="right" vertical="top"/>
    </xf>
    <xf numFmtId="3" fontId="13" fillId="11" borderId="32" xfId="89" applyNumberFormat="1" applyBorder="1">
      <alignment horizontal="right" vertical="top"/>
    </xf>
    <xf numFmtId="3" fontId="13" fillId="11" borderId="49" xfId="89" applyNumberFormat="1" applyBorder="1">
      <alignment horizontal="right" vertical="top"/>
    </xf>
    <xf numFmtId="3" fontId="14" fillId="13" borderId="50" xfId="90" applyNumberFormat="1" applyBorder="1">
      <alignment horizontal="right" vertical="top"/>
    </xf>
    <xf numFmtId="171" fontId="13" fillId="11" borderId="32" xfId="89" applyNumberFormat="1" applyBorder="1">
      <alignment horizontal="right" vertical="top"/>
    </xf>
    <xf numFmtId="171" fontId="13" fillId="11" borderId="49" xfId="89" applyNumberFormat="1" applyBorder="1">
      <alignment horizontal="right" vertical="top"/>
    </xf>
    <xf numFmtId="171" fontId="14" fillId="13" borderId="51" xfId="90" applyNumberFormat="1" applyBorder="1">
      <alignment horizontal="right" vertical="top"/>
    </xf>
    <xf numFmtId="3" fontId="14" fillId="13" borderId="75" xfId="90" applyNumberFormat="1" applyBorder="1">
      <alignment horizontal="right" vertical="top"/>
    </xf>
    <xf numFmtId="3" fontId="14" fillId="13" borderId="71" xfId="90" applyNumberFormat="1" applyBorder="1">
      <alignment horizontal="right" vertical="top"/>
    </xf>
    <xf numFmtId="0" fontId="14" fillId="11" borderId="22" xfId="96" applyBorder="1">
      <alignment horizontal="center" vertical="top"/>
    </xf>
    <xf numFmtId="0" fontId="13" fillId="12" borderId="25" xfId="97" applyBorder="1">
      <alignment horizontal="left" vertical="top"/>
    </xf>
    <xf numFmtId="0" fontId="13" fillId="12" borderId="26" xfId="97" applyBorder="1">
      <alignment horizontal="left" vertical="top"/>
    </xf>
    <xf numFmtId="0" fontId="13" fillId="12" borderId="28" xfId="97" applyBorder="1">
      <alignment horizontal="left" vertical="top"/>
    </xf>
    <xf numFmtId="0" fontId="13" fillId="12" borderId="29" xfId="97" applyBorder="1">
      <alignment horizontal="left" vertical="top"/>
    </xf>
    <xf numFmtId="0" fontId="14" fillId="13" borderId="28" xfId="98" applyBorder="1">
      <alignment horizontal="left" vertical="top"/>
    </xf>
    <xf numFmtId="0" fontId="14" fillId="13" borderId="29" xfId="98" applyBorder="1">
      <alignment horizontal="left" vertical="top"/>
    </xf>
    <xf numFmtId="0" fontId="13" fillId="12" borderId="30" xfId="97" applyBorder="1">
      <alignment horizontal="left" vertical="top"/>
    </xf>
    <xf numFmtId="3" fontId="13" fillId="11" borderId="31" xfId="99" applyNumberFormat="1" applyBorder="1">
      <alignment horizontal="right" vertical="top"/>
    </xf>
    <xf numFmtId="3" fontId="13" fillId="11" borderId="47" xfId="99" applyNumberFormat="1" applyBorder="1">
      <alignment horizontal="right" vertical="top"/>
    </xf>
    <xf numFmtId="3" fontId="14" fillId="13" borderId="48" xfId="100" applyNumberFormat="1" applyBorder="1">
      <alignment horizontal="right" vertical="top"/>
    </xf>
    <xf numFmtId="3" fontId="13" fillId="11" borderId="32" xfId="99" applyNumberFormat="1" applyBorder="1">
      <alignment horizontal="right" vertical="top"/>
    </xf>
    <xf numFmtId="3" fontId="13" fillId="11" borderId="49" xfId="99" applyNumberFormat="1" applyBorder="1">
      <alignment horizontal="right" vertical="top"/>
    </xf>
    <xf numFmtId="3" fontId="14" fillId="13" borderId="50" xfId="100" applyNumberFormat="1" applyBorder="1">
      <alignment horizontal="right" vertical="top"/>
    </xf>
    <xf numFmtId="171" fontId="13" fillId="11" borderId="32" xfId="99" applyNumberFormat="1" applyBorder="1">
      <alignment horizontal="right" vertical="top"/>
    </xf>
    <xf numFmtId="171" fontId="13" fillId="11" borderId="49" xfId="99" applyNumberFormat="1" applyBorder="1">
      <alignment horizontal="right" vertical="top"/>
    </xf>
    <xf numFmtId="171" fontId="14" fillId="13" borderId="51" xfId="100" applyNumberFormat="1" applyBorder="1">
      <alignment horizontal="right" vertical="top"/>
    </xf>
    <xf numFmtId="3" fontId="14" fillId="13" borderId="75" xfId="100" applyNumberFormat="1" applyBorder="1">
      <alignment horizontal="right" vertical="top"/>
    </xf>
    <xf numFmtId="3" fontId="14" fillId="13" borderId="71" xfId="100" applyNumberFormat="1" applyBorder="1">
      <alignment horizontal="right" vertical="top"/>
    </xf>
    <xf numFmtId="0" fontId="14" fillId="11" borderId="22" xfId="101" applyBorder="1">
      <alignment horizontal="center" vertical="top"/>
    </xf>
    <xf numFmtId="0" fontId="13" fillId="12" borderId="24" xfId="102" applyBorder="1">
      <alignment horizontal="left" vertical="top"/>
    </xf>
    <xf numFmtId="0" fontId="13" fillId="12" borderId="25" xfId="102" applyBorder="1">
      <alignment horizontal="left" vertical="top"/>
    </xf>
    <xf numFmtId="0" fontId="13" fillId="12" borderId="27" xfId="102" applyBorder="1">
      <alignment horizontal="left" vertical="top"/>
    </xf>
    <xf numFmtId="0" fontId="13" fillId="12" borderId="28" xfId="102" applyBorder="1">
      <alignment horizontal="left" vertical="top"/>
    </xf>
    <xf numFmtId="0" fontId="13" fillId="12" borderId="29" xfId="102" applyBorder="1">
      <alignment horizontal="left" vertical="top"/>
    </xf>
    <xf numFmtId="0" fontId="14" fillId="13" borderId="27" xfId="103" applyBorder="1">
      <alignment horizontal="left" vertical="top"/>
    </xf>
    <xf numFmtId="0" fontId="14" fillId="13" borderId="28" xfId="103" applyBorder="1">
      <alignment horizontal="left" vertical="top"/>
    </xf>
    <xf numFmtId="0" fontId="13" fillId="12" borderId="30" xfId="102" applyBorder="1">
      <alignment horizontal="left" vertical="top"/>
    </xf>
    <xf numFmtId="0" fontId="14" fillId="14" borderId="29" xfId="104" applyBorder="1">
      <alignment horizontal="left" vertical="top"/>
    </xf>
    <xf numFmtId="0" fontId="14" fillId="13" borderId="24" xfId="103" applyBorder="1">
      <alignment horizontal="left" vertical="top"/>
    </xf>
    <xf numFmtId="0" fontId="14" fillId="13" borderId="25" xfId="103" applyBorder="1">
      <alignment horizontal="left" vertical="top"/>
    </xf>
    <xf numFmtId="3" fontId="13" fillId="11" borderId="31" xfId="105" applyNumberFormat="1" applyBorder="1">
      <alignment horizontal="right" vertical="top"/>
    </xf>
    <xf numFmtId="3" fontId="13" fillId="11" borderId="33" xfId="105" applyNumberFormat="1" applyBorder="1">
      <alignment horizontal="right" vertical="top"/>
    </xf>
    <xf numFmtId="3" fontId="14" fillId="14" borderId="35" xfId="107" applyNumberFormat="1" applyBorder="1">
      <alignment horizontal="right" vertical="top"/>
    </xf>
    <xf numFmtId="3" fontId="13" fillId="11" borderId="37" xfId="105" applyNumberFormat="1" applyBorder="1">
      <alignment horizontal="right" vertical="top"/>
    </xf>
    <xf numFmtId="3" fontId="14" fillId="13" borderId="39" xfId="106" applyNumberFormat="1" applyBorder="1">
      <alignment horizontal="right" vertical="top"/>
    </xf>
    <xf numFmtId="3" fontId="13" fillId="11" borderId="32" xfId="105" applyNumberFormat="1" applyBorder="1">
      <alignment horizontal="right" vertical="top"/>
    </xf>
    <xf numFmtId="3" fontId="13" fillId="11" borderId="34" xfId="105" applyNumberFormat="1" applyBorder="1">
      <alignment horizontal="right" vertical="top"/>
    </xf>
    <xf numFmtId="3" fontId="14" fillId="14" borderId="36" xfId="107" applyNumberFormat="1" applyBorder="1">
      <alignment horizontal="right" vertical="top"/>
    </xf>
    <xf numFmtId="3" fontId="13" fillId="11" borderId="38" xfId="105" applyNumberFormat="1" applyBorder="1">
      <alignment horizontal="right" vertical="top"/>
    </xf>
    <xf numFmtId="3" fontId="14" fillId="13" borderId="41" xfId="106" applyNumberFormat="1" applyBorder="1">
      <alignment horizontal="right" vertical="top"/>
    </xf>
    <xf numFmtId="171" fontId="13" fillId="11" borderId="42" xfId="105" applyNumberFormat="1" applyBorder="1">
      <alignment horizontal="right" vertical="top"/>
    </xf>
    <xf numFmtId="171" fontId="13" fillId="11" borderId="43" xfId="105" applyNumberFormat="1" applyBorder="1">
      <alignment horizontal="right" vertical="top"/>
    </xf>
    <xf numFmtId="171" fontId="14" fillId="14" borderId="36" xfId="107" applyNumberFormat="1" applyBorder="1">
      <alignment horizontal="right" vertical="top"/>
    </xf>
    <xf numFmtId="171" fontId="13" fillId="11" borderId="46" xfId="105" applyNumberFormat="1" applyBorder="1">
      <alignment horizontal="right" vertical="top"/>
    </xf>
    <xf numFmtId="171" fontId="14" fillId="13" borderId="41" xfId="106" applyNumberFormat="1" applyBorder="1">
      <alignment horizontal="right" vertical="top"/>
    </xf>
    <xf numFmtId="3" fontId="14" fillId="13" borderId="44" xfId="106" applyNumberFormat="1" applyBorder="1">
      <alignment horizontal="right" vertical="top"/>
    </xf>
    <xf numFmtId="3" fontId="14" fillId="13" borderId="45" xfId="106" applyNumberFormat="1" applyBorder="1">
      <alignment horizontal="right" vertical="top"/>
    </xf>
    <xf numFmtId="3" fontId="14" fillId="13" borderId="40" xfId="106" applyNumberFormat="1" applyBorder="1">
      <alignment horizontal="right" vertical="top"/>
    </xf>
    <xf numFmtId="0" fontId="14" fillId="11" borderId="22" xfId="108" applyBorder="1">
      <alignment horizontal="center" vertical="top"/>
    </xf>
    <xf numFmtId="0" fontId="13" fillId="12" borderId="25" xfId="109" applyBorder="1">
      <alignment horizontal="left" vertical="top"/>
    </xf>
    <xf numFmtId="0" fontId="13" fillId="12" borderId="26" xfId="109" applyBorder="1">
      <alignment horizontal="left" vertical="top"/>
    </xf>
    <xf numFmtId="0" fontId="13" fillId="12" borderId="28" xfId="109" applyBorder="1">
      <alignment horizontal="left" vertical="top"/>
    </xf>
    <xf numFmtId="0" fontId="13" fillId="12" borderId="29" xfId="109" applyBorder="1">
      <alignment horizontal="left" vertical="top"/>
    </xf>
    <xf numFmtId="0" fontId="14" fillId="13" borderId="28" xfId="110" applyBorder="1">
      <alignment horizontal="left" vertical="top"/>
    </xf>
    <xf numFmtId="0" fontId="14" fillId="13" borderId="29" xfId="110" applyBorder="1">
      <alignment horizontal="left" vertical="top"/>
    </xf>
    <xf numFmtId="0" fontId="13" fillId="12" borderId="30" xfId="109" applyBorder="1">
      <alignment horizontal="left" vertical="top"/>
    </xf>
    <xf numFmtId="3" fontId="13" fillId="11" borderId="31" xfId="111" applyNumberFormat="1" applyBorder="1">
      <alignment horizontal="right" vertical="top"/>
    </xf>
    <xf numFmtId="3" fontId="13" fillId="11" borderId="47" xfId="111" applyNumberFormat="1" applyBorder="1">
      <alignment horizontal="right" vertical="top"/>
    </xf>
    <xf numFmtId="3" fontId="14" fillId="13" borderId="48" xfId="112" applyNumberFormat="1" applyBorder="1">
      <alignment horizontal="right" vertical="top"/>
    </xf>
    <xf numFmtId="3" fontId="13" fillId="11" borderId="32" xfId="111" applyNumberFormat="1" applyBorder="1">
      <alignment horizontal="right" vertical="top"/>
    </xf>
    <xf numFmtId="3" fontId="13" fillId="11" borderId="49" xfId="111" applyNumberFormat="1" applyBorder="1">
      <alignment horizontal="right" vertical="top"/>
    </xf>
    <xf numFmtId="3" fontId="14" fillId="13" borderId="50" xfId="112" applyNumberFormat="1" applyBorder="1">
      <alignment horizontal="right" vertical="top"/>
    </xf>
    <xf numFmtId="171" fontId="13" fillId="11" borderId="32" xfId="111" applyNumberFormat="1" applyBorder="1">
      <alignment horizontal="right" vertical="top"/>
    </xf>
    <xf numFmtId="171" fontId="13" fillId="11" borderId="49" xfId="111" applyNumberFormat="1" applyBorder="1">
      <alignment horizontal="right" vertical="top"/>
    </xf>
    <xf numFmtId="171" fontId="14" fillId="13" borderId="51" xfId="112" applyNumberFormat="1" applyBorder="1">
      <alignment horizontal="right" vertical="top"/>
    </xf>
    <xf numFmtId="3" fontId="14" fillId="13" borderId="75" xfId="112" applyNumberFormat="1" applyBorder="1">
      <alignment horizontal="right" vertical="top"/>
    </xf>
    <xf numFmtId="3" fontId="14" fillId="13" borderId="71" xfId="112" applyNumberFormat="1" applyBorder="1">
      <alignment horizontal="right" vertical="top"/>
    </xf>
    <xf numFmtId="0" fontId="32" fillId="0" borderId="74" xfId="0" applyFont="1" applyBorder="1" applyAlignment="1">
      <alignment vertical="top" wrapText="1"/>
    </xf>
    <xf numFmtId="0" fontId="14" fillId="11" borderId="22" xfId="71" applyBorder="1">
      <alignment horizontal="center" vertical="top"/>
    </xf>
    <xf numFmtId="0" fontId="13" fillId="12" borderId="25" xfId="72" applyBorder="1">
      <alignment horizontal="left" vertical="top"/>
    </xf>
    <xf numFmtId="0" fontId="13" fillId="12" borderId="26" xfId="72" applyBorder="1">
      <alignment horizontal="left" vertical="top"/>
    </xf>
    <xf numFmtId="0" fontId="13" fillId="12" borderId="28" xfId="72" applyBorder="1">
      <alignment horizontal="left" vertical="top"/>
    </xf>
    <xf numFmtId="0" fontId="13" fillId="12" borderId="29" xfId="72" applyBorder="1">
      <alignment horizontal="left" vertical="top"/>
    </xf>
    <xf numFmtId="0" fontId="14" fillId="13" borderId="28" xfId="73" applyBorder="1">
      <alignment horizontal="left" vertical="top"/>
    </xf>
    <xf numFmtId="0" fontId="14" fillId="13" borderId="29" xfId="73" applyBorder="1">
      <alignment horizontal="left" vertical="top"/>
    </xf>
    <xf numFmtId="0" fontId="13" fillId="12" borderId="30" xfId="72" applyBorder="1">
      <alignment horizontal="left" vertical="top"/>
    </xf>
    <xf numFmtId="3" fontId="13" fillId="11" borderId="31" xfId="74" applyNumberFormat="1" applyBorder="1">
      <alignment horizontal="right" vertical="top"/>
    </xf>
    <xf numFmtId="3" fontId="13" fillId="11" borderId="47" xfId="74" applyNumberFormat="1" applyBorder="1">
      <alignment horizontal="right" vertical="top"/>
    </xf>
    <xf numFmtId="3" fontId="14" fillId="13" borderId="48" xfId="75" applyNumberFormat="1" applyBorder="1">
      <alignment horizontal="right" vertical="top"/>
    </xf>
    <xf numFmtId="3" fontId="13" fillId="11" borderId="32" xfId="74" applyNumberFormat="1" applyBorder="1">
      <alignment horizontal="right" vertical="top"/>
    </xf>
    <xf numFmtId="3" fontId="13" fillId="11" borderId="49" xfId="74" applyNumberFormat="1" applyBorder="1">
      <alignment horizontal="right" vertical="top"/>
    </xf>
    <xf numFmtId="3" fontId="14" fillId="13" borderId="50" xfId="75" applyNumberFormat="1" applyBorder="1">
      <alignment horizontal="right" vertical="top"/>
    </xf>
    <xf numFmtId="171" fontId="13" fillId="11" borderId="32" xfId="74" applyNumberFormat="1" applyBorder="1">
      <alignment horizontal="right" vertical="top"/>
    </xf>
    <xf numFmtId="171" fontId="13" fillId="11" borderId="49" xfId="74" applyNumberFormat="1" applyBorder="1">
      <alignment horizontal="right" vertical="top"/>
    </xf>
    <xf numFmtId="171" fontId="14" fillId="13" borderId="51" xfId="75" applyNumberFormat="1" applyBorder="1">
      <alignment horizontal="right" vertical="top"/>
    </xf>
    <xf numFmtId="3" fontId="14" fillId="13" borderId="75" xfId="75" applyNumberFormat="1" applyBorder="1">
      <alignment horizontal="right" vertical="top"/>
    </xf>
    <xf numFmtId="3" fontId="14" fillId="13" borderId="71" xfId="75" applyNumberFormat="1" applyBorder="1">
      <alignment horizontal="right" vertical="top"/>
    </xf>
    <xf numFmtId="0" fontId="14" fillId="11" borderId="67" xfId="54" applyBorder="1">
      <alignment horizontal="center" vertical="top"/>
    </xf>
    <xf numFmtId="0" fontId="14" fillId="13" borderId="29" xfId="56" applyBorder="1">
      <alignment horizontal="left" vertical="top"/>
    </xf>
    <xf numFmtId="0" fontId="13" fillId="12" borderId="68" xfId="55" applyBorder="1">
      <alignment horizontal="left" vertical="top"/>
    </xf>
    <xf numFmtId="0" fontId="13" fillId="12" borderId="30" xfId="55" applyBorder="1">
      <alignment horizontal="left" vertical="top"/>
    </xf>
    <xf numFmtId="0" fontId="13" fillId="12" borderId="69" xfId="55" applyBorder="1">
      <alignment horizontal="left" vertical="top"/>
    </xf>
    <xf numFmtId="0" fontId="14" fillId="13" borderId="53" xfId="56" applyBorder="1">
      <alignment horizontal="left" vertical="top"/>
    </xf>
    <xf numFmtId="3" fontId="13" fillId="11" borderId="55" xfId="57" applyNumberFormat="1" applyBorder="1">
      <alignment horizontal="right" vertical="top"/>
    </xf>
    <xf numFmtId="3" fontId="13" fillId="11" borderId="47" xfId="57" applyNumberFormat="1" applyBorder="1">
      <alignment horizontal="right" vertical="top"/>
    </xf>
    <xf numFmtId="3" fontId="14" fillId="13" borderId="48" xfId="58" applyNumberFormat="1" applyBorder="1">
      <alignment horizontal="right" vertical="top"/>
    </xf>
    <xf numFmtId="3" fontId="13" fillId="11" borderId="56" xfId="57" applyNumberFormat="1" applyBorder="1">
      <alignment horizontal="right" vertical="top"/>
    </xf>
    <xf numFmtId="3" fontId="13" fillId="11" borderId="49" xfId="57" applyNumberFormat="1" applyBorder="1">
      <alignment horizontal="right" vertical="top"/>
    </xf>
    <xf numFmtId="3" fontId="14" fillId="13" borderId="50" xfId="58" applyNumberFormat="1" applyBorder="1">
      <alignment horizontal="right" vertical="top"/>
    </xf>
    <xf numFmtId="172" fontId="13" fillId="11" borderId="56" xfId="57" applyNumberFormat="1" applyBorder="1">
      <alignment horizontal="right" vertical="top"/>
    </xf>
    <xf numFmtId="172" fontId="13" fillId="11" borderId="49" xfId="57" applyNumberFormat="1" applyBorder="1">
      <alignment horizontal="right" vertical="top"/>
    </xf>
    <xf numFmtId="172" fontId="14" fillId="13" borderId="51" xfId="58" applyNumberFormat="1" applyBorder="1">
      <alignment horizontal="right" vertical="top"/>
    </xf>
    <xf numFmtId="3" fontId="14" fillId="13" borderId="70" xfId="58" applyNumberFormat="1" applyBorder="1">
      <alignment horizontal="right" vertical="top"/>
    </xf>
    <xf numFmtId="3" fontId="14" fillId="13" borderId="71" xfId="58" applyNumberFormat="1" applyBorder="1">
      <alignment horizontal="right" vertical="top"/>
    </xf>
    <xf numFmtId="0" fontId="34" fillId="0" borderId="0" xfId="2" applyFont="1" applyBorder="1"/>
    <xf numFmtId="17" fontId="0" fillId="0" borderId="0" xfId="0" applyNumberFormat="1"/>
    <xf numFmtId="0" fontId="35" fillId="0" borderId="0" xfId="0" applyFont="1"/>
    <xf numFmtId="0" fontId="36" fillId="0" borderId="0" xfId="0" applyFont="1"/>
    <xf numFmtId="17" fontId="6" fillId="0" borderId="0" xfId="2" applyNumberFormat="1" applyFont="1" applyBorder="1"/>
    <xf numFmtId="0" fontId="38" fillId="0" borderId="0" xfId="0" applyFont="1" applyBorder="1" applyAlignment="1"/>
    <xf numFmtId="0" fontId="39" fillId="0" borderId="0" xfId="0" applyFont="1" applyBorder="1" applyAlignment="1"/>
    <xf numFmtId="0" fontId="13" fillId="11" borderId="0" xfId="125">
      <alignment horizontal="left" vertical="center"/>
    </xf>
    <xf numFmtId="0" fontId="13" fillId="12" borderId="0" xfId="126" applyBorder="1">
      <alignment horizontal="left" vertical="top"/>
    </xf>
    <xf numFmtId="0" fontId="13" fillId="12" borderId="23" xfId="126" applyBorder="1">
      <alignment horizontal="left" vertical="top"/>
    </xf>
    <xf numFmtId="0" fontId="13" fillId="12" borderId="26" xfId="126" applyBorder="1">
      <alignment horizontal="left" vertical="top"/>
    </xf>
    <xf numFmtId="0" fontId="13" fillId="12" borderId="52" xfId="126" applyBorder="1">
      <alignment horizontal="left" vertical="top"/>
    </xf>
    <xf numFmtId="0" fontId="14" fillId="13" borderId="29" xfId="127" applyBorder="1">
      <alignment horizontal="left" vertical="top"/>
    </xf>
    <xf numFmtId="0" fontId="13" fillId="12" borderId="30" xfId="126" applyBorder="1">
      <alignment horizontal="left" vertical="top"/>
    </xf>
    <xf numFmtId="0" fontId="13" fillId="12" borderId="54" xfId="126" applyBorder="1">
      <alignment horizontal="left" vertical="top"/>
    </xf>
    <xf numFmtId="3" fontId="13" fillId="11" borderId="55" xfId="128" applyNumberFormat="1" applyBorder="1">
      <alignment horizontal="right" vertical="top"/>
    </xf>
    <xf numFmtId="3" fontId="13" fillId="11" borderId="47" xfId="128" applyNumberFormat="1" applyBorder="1">
      <alignment horizontal="right" vertical="top"/>
    </xf>
    <xf numFmtId="3" fontId="14" fillId="13" borderId="48" xfId="129" applyNumberFormat="1" applyBorder="1">
      <alignment horizontal="right" vertical="top"/>
    </xf>
    <xf numFmtId="3" fontId="13" fillId="11" borderId="56" xfId="128" applyNumberFormat="1" applyBorder="1">
      <alignment horizontal="right" vertical="top"/>
    </xf>
    <xf numFmtId="3" fontId="13" fillId="11" borderId="49" xfId="128" applyNumberFormat="1" applyBorder="1">
      <alignment horizontal="right" vertical="top"/>
    </xf>
    <xf numFmtId="3" fontId="14" fillId="13" borderId="50" xfId="129" applyNumberFormat="1" applyBorder="1">
      <alignment horizontal="right" vertical="top"/>
    </xf>
    <xf numFmtId="171" fontId="13" fillId="11" borderId="56" xfId="128" applyNumberFormat="1" applyBorder="1">
      <alignment horizontal="right" vertical="top"/>
    </xf>
    <xf numFmtId="171" fontId="13" fillId="11" borderId="49" xfId="128" applyNumberFormat="1" applyBorder="1">
      <alignment horizontal="right" vertical="top"/>
    </xf>
    <xf numFmtId="171" fontId="14" fillId="13" borderId="50" xfId="129" applyNumberFormat="1" applyBorder="1">
      <alignment horizontal="right" vertical="top"/>
    </xf>
    <xf numFmtId="171" fontId="14" fillId="13" borderId="51" xfId="129" applyNumberFormat="1" applyBorder="1">
      <alignment horizontal="right" vertical="top"/>
    </xf>
    <xf numFmtId="171" fontId="0" fillId="0" borderId="0" xfId="0" applyNumberFormat="1"/>
    <xf numFmtId="3" fontId="13" fillId="11" borderId="76" xfId="128" applyNumberFormat="1" applyBorder="1">
      <alignment horizontal="right" vertical="top"/>
    </xf>
    <xf numFmtId="171" fontId="13" fillId="11" borderId="66" xfId="51" applyNumberFormat="1" applyBorder="1">
      <alignment horizontal="right" vertical="top"/>
    </xf>
    <xf numFmtId="171" fontId="13" fillId="11" borderId="58" xfId="51" applyNumberFormat="1" applyBorder="1">
      <alignment horizontal="right" vertical="top"/>
    </xf>
    <xf numFmtId="171" fontId="14" fillId="14" borderId="60" xfId="52" applyNumberFormat="1" applyBorder="1">
      <alignment horizontal="right" vertical="top"/>
    </xf>
    <xf numFmtId="165" fontId="27" fillId="0" borderId="15" xfId="0" applyNumberFormat="1" applyFont="1" applyFill="1" applyBorder="1" applyAlignment="1"/>
    <xf numFmtId="166" fontId="27" fillId="0" borderId="15" xfId="0" applyNumberFormat="1" applyFont="1" applyFill="1" applyBorder="1" applyAlignment="1"/>
    <xf numFmtId="167" fontId="27" fillId="0" borderId="15" xfId="1" applyNumberFormat="1" applyFont="1" applyFill="1" applyBorder="1" applyAlignment="1"/>
    <xf numFmtId="165" fontId="27" fillId="0" borderId="17" xfId="0" applyNumberFormat="1" applyFont="1" applyFill="1" applyBorder="1" applyAlignment="1"/>
    <xf numFmtId="166" fontId="27" fillId="0" borderId="17" xfId="0" applyNumberFormat="1" applyFont="1" applyFill="1" applyBorder="1" applyAlignment="1"/>
    <xf numFmtId="167" fontId="27" fillId="0" borderId="17" xfId="1" applyNumberFormat="1" applyFont="1" applyFill="1" applyBorder="1" applyAlignment="1"/>
    <xf numFmtId="165" fontId="25" fillId="20" borderId="15" xfId="0" applyNumberFormat="1" applyFont="1" applyFill="1" applyBorder="1" applyAlignment="1" applyProtection="1">
      <alignment horizontal="center" vertical="center"/>
    </xf>
    <xf numFmtId="173" fontId="25" fillId="23" borderId="15" xfId="0" applyNumberFormat="1" applyFont="1" applyFill="1" applyBorder="1" applyAlignment="1" applyProtection="1">
      <alignment horizontal="center" vertical="center"/>
    </xf>
    <xf numFmtId="174" fontId="25" fillId="23" borderId="15" xfId="0" applyNumberFormat="1" applyFont="1" applyFill="1" applyBorder="1" applyAlignment="1" applyProtection="1">
      <alignment horizontal="center" vertical="center"/>
    </xf>
    <xf numFmtId="173" fontId="27" fillId="15" borderId="15" xfId="0" applyNumberFormat="1" applyFont="1" applyFill="1" applyBorder="1" applyAlignment="1" applyProtection="1">
      <alignment horizontal="center" vertical="center"/>
    </xf>
    <xf numFmtId="174" fontId="27" fillId="15" borderId="15" xfId="0" applyNumberFormat="1" applyFont="1" applyFill="1" applyBorder="1" applyAlignment="1" applyProtection="1">
      <alignment horizontal="center" vertical="center"/>
    </xf>
    <xf numFmtId="173" fontId="27" fillId="15" borderId="17" xfId="0" applyNumberFormat="1" applyFont="1" applyFill="1" applyBorder="1" applyAlignment="1" applyProtection="1">
      <alignment horizontal="center" vertical="center"/>
    </xf>
    <xf numFmtId="174" fontId="27" fillId="15" borderId="17" xfId="0" applyNumberFormat="1" applyFont="1" applyFill="1" applyBorder="1" applyAlignment="1" applyProtection="1">
      <alignment horizontal="center" vertical="center"/>
    </xf>
    <xf numFmtId="0" fontId="39" fillId="0" borderId="74" xfId="0" applyFont="1" applyBorder="1" applyAlignment="1">
      <alignment vertical="top" wrapText="1"/>
    </xf>
    <xf numFmtId="0" fontId="27" fillId="0" borderId="12" xfId="0" applyFont="1" applyFill="1" applyBorder="1" applyAlignment="1"/>
    <xf numFmtId="0" fontId="27" fillId="0" borderId="14" xfId="0" applyFont="1" applyFill="1" applyBorder="1" applyAlignment="1"/>
    <xf numFmtId="0" fontId="27" fillId="21" borderId="15" xfId="0" applyFont="1" applyFill="1" applyBorder="1" applyAlignment="1" applyProtection="1"/>
    <xf numFmtId="165" fontId="1" fillId="22" borderId="15" xfId="0" applyNumberFormat="1" applyFont="1" applyFill="1" applyBorder="1" applyAlignment="1" applyProtection="1">
      <alignment horizontal="center" vertical="center"/>
    </xf>
    <xf numFmtId="0" fontId="27" fillId="21" borderId="17" xfId="0" applyFont="1" applyFill="1" applyBorder="1" applyAlignment="1" applyProtection="1"/>
    <xf numFmtId="165" fontId="1" fillId="22" borderId="17" xfId="0" applyNumberFormat="1" applyFont="1" applyFill="1" applyBorder="1" applyAlignment="1" applyProtection="1">
      <alignment horizontal="center" vertical="center"/>
    </xf>
    <xf numFmtId="0" fontId="45" fillId="0" borderId="0" xfId="159" applyFill="1"/>
    <xf numFmtId="166" fontId="25" fillId="17" borderId="7" xfId="0" applyNumberFormat="1" applyFont="1" applyFill="1" applyBorder="1" applyAlignment="1">
      <alignment horizontal="center" vertical="center"/>
    </xf>
    <xf numFmtId="167" fontId="25" fillId="17" borderId="7" xfId="1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17" fontId="39" fillId="0" borderId="74" xfId="0" applyNumberFormat="1" applyFont="1" applyBorder="1" applyAlignment="1">
      <alignment vertical="top" wrapText="1"/>
    </xf>
    <xf numFmtId="0" fontId="30" fillId="3" borderId="72" xfId="3" applyFont="1" applyFill="1" applyBorder="1" applyAlignment="1">
      <alignment horizontal="center" vertical="center"/>
    </xf>
    <xf numFmtId="0" fontId="30" fillId="3" borderId="4" xfId="3" applyFont="1" applyFill="1" applyBorder="1" applyAlignment="1">
      <alignment horizontal="center" vertical="center"/>
    </xf>
    <xf numFmtId="0" fontId="20" fillId="2" borderId="73" xfId="3" applyFont="1" applyFill="1" applyBorder="1" applyAlignment="1" applyProtection="1">
      <alignment horizontal="center" vertical="center"/>
    </xf>
  </cellXfs>
  <cellStyles count="160">
    <cellStyle name="_Rid_1_S29" xfId="30"/>
    <cellStyle name="_Rid_1_S31" xfId="32"/>
    <cellStyle name="_Rid_1_S33" xfId="31"/>
    <cellStyle name="_Rid_1_S40_S39" xfId="34"/>
    <cellStyle name="_Rid_1_S42_S41" xfId="35"/>
    <cellStyle name="_Rid_1_S45" xfId="33"/>
    <cellStyle name="_Rid_1_S47_S46" xfId="36"/>
    <cellStyle name="_Rid_11_S23" xfId="40"/>
    <cellStyle name="_Rid_11_S26" xfId="41"/>
    <cellStyle name="_Rid_11_S27" xfId="42"/>
    <cellStyle name="_Rid_11_S32_S31" xfId="44"/>
    <cellStyle name="_Rid_11_S34_S33" xfId="45"/>
    <cellStyle name="_Rid_11_S37" xfId="43"/>
    <cellStyle name="_Rid_11_S39_S38" xfId="46"/>
    <cellStyle name="_Rid_12_S23" xfId="47"/>
    <cellStyle name="_Rid_12_S26" xfId="48"/>
    <cellStyle name="_Rid_12_S27" xfId="49"/>
    <cellStyle name="_Rid_12_S32_S31" xfId="51"/>
    <cellStyle name="_Rid_12_S34_S33" xfId="52"/>
    <cellStyle name="_Rid_12_S37" xfId="50"/>
    <cellStyle name="_Rid_12_S39_S38" xfId="53"/>
    <cellStyle name="_Rid_13_S12" xfId="54"/>
    <cellStyle name="_Rid_13_S13" xfId="55"/>
    <cellStyle name="_Rid_13_S14" xfId="56"/>
    <cellStyle name="_Rid_13_S19_S18" xfId="57"/>
    <cellStyle name="_Rid_13_S21_S20" xfId="58"/>
    <cellStyle name="_Rid_14_S34" xfId="59"/>
    <cellStyle name="_Rid_14_S36" xfId="61"/>
    <cellStyle name="_Rid_14_S38" xfId="60"/>
    <cellStyle name="_Rid_14_S43_S42" xfId="62"/>
    <cellStyle name="_Rid_14_S45_S44" xfId="63"/>
    <cellStyle name="_Rid_15_S13" xfId="64"/>
    <cellStyle name="_Rid_15_S14_S13" xfId="122"/>
    <cellStyle name="_Rid_15_S16" xfId="65"/>
    <cellStyle name="_Rid_15_S16_S15" xfId="123"/>
    <cellStyle name="_Rid_15_S17" xfId="66"/>
    <cellStyle name="_Rid_15_S19" xfId="121"/>
    <cellStyle name="_Rid_15_S21_S20" xfId="124"/>
    <cellStyle name="_Rid_15_S22_S21" xfId="68"/>
    <cellStyle name="_Rid_15_S24_S23" xfId="69"/>
    <cellStyle name="_Rid_15_S27" xfId="67"/>
    <cellStyle name="_Rid_15_S29_S28" xfId="70"/>
    <cellStyle name="_Rid_15_S5" xfId="118"/>
    <cellStyle name="_Rid_15_S8" xfId="119"/>
    <cellStyle name="_Rid_15_S9" xfId="120"/>
    <cellStyle name="_Rid_16_S29" xfId="71"/>
    <cellStyle name="_Rid_16_S31" xfId="73"/>
    <cellStyle name="_Rid_16_S33" xfId="72"/>
    <cellStyle name="_Rid_16_S38_S37" xfId="74"/>
    <cellStyle name="_Rid_16_S40_S39" xfId="75"/>
    <cellStyle name="_Rid_17_S23" xfId="39"/>
    <cellStyle name="_Rid_17_S26" xfId="38"/>
    <cellStyle name="_Rid_17_S27" xfId="37"/>
    <cellStyle name="_Rid_17_S38_S37" xfId="77"/>
    <cellStyle name="_Rid_17_S51" xfId="76"/>
    <cellStyle name="_Rid_17_S53_S52" xfId="78"/>
    <cellStyle name="_Rid_18_S29" xfId="79"/>
    <cellStyle name="_Rid_18_S31" xfId="81"/>
    <cellStyle name="_Rid_18_S33" xfId="80"/>
    <cellStyle name="_Rid_18_S40_S39" xfId="83"/>
    <cellStyle name="_Rid_18_S42_S41" xfId="84"/>
    <cellStyle name="_Rid_18_S45" xfId="82"/>
    <cellStyle name="_Rid_18_S47_S46" xfId="85"/>
    <cellStyle name="_Rid_19_S29" xfId="86"/>
    <cellStyle name="_Rid_19_S31" xfId="88"/>
    <cellStyle name="_Rid_19_S33" xfId="87"/>
    <cellStyle name="_Rid_19_S38_S37" xfId="89"/>
    <cellStyle name="_Rid_19_S40_S39" xfId="90"/>
    <cellStyle name="_Rid_20_S29" xfId="91"/>
    <cellStyle name="_Rid_20_S31" xfId="93"/>
    <cellStyle name="_Rid_20_S33" xfId="92"/>
    <cellStyle name="_Rid_20_S38_S37" xfId="94"/>
    <cellStyle name="_Rid_20_S40_S39" xfId="95"/>
    <cellStyle name="_Rid_21_S29" xfId="96"/>
    <cellStyle name="_Rid_21_S31" xfId="98"/>
    <cellStyle name="_Rid_21_S33" xfId="97"/>
    <cellStyle name="_Rid_21_S38_S37" xfId="99"/>
    <cellStyle name="_Rid_21_S40_S39" xfId="100"/>
    <cellStyle name="_Rid_22_S29" xfId="101"/>
    <cellStyle name="_Rid_22_S31" xfId="103"/>
    <cellStyle name="_Rid_22_S33" xfId="102"/>
    <cellStyle name="_Rid_22_S40_S39" xfId="105"/>
    <cellStyle name="_Rid_22_S42_S41" xfId="106"/>
    <cellStyle name="_Rid_22_S45" xfId="104"/>
    <cellStyle name="_Rid_22_S47_S46" xfId="107"/>
    <cellStyle name="_Rid_23_S34" xfId="108"/>
    <cellStyle name="_Rid_23_S36" xfId="110"/>
    <cellStyle name="_Rid_23_S38" xfId="109"/>
    <cellStyle name="_Rid_23_S43_S42" xfId="111"/>
    <cellStyle name="_Rid_23_S45_S44" xfId="112"/>
    <cellStyle name="_Rid_24_S12" xfId="113"/>
    <cellStyle name="_Rid_24_S13" xfId="114"/>
    <cellStyle name="_Rid_24_S14" xfId="115"/>
    <cellStyle name="_Rid_24_S19_S18" xfId="116"/>
    <cellStyle name="_Rid_24_S21_S20" xfId="117"/>
    <cellStyle name="_Rid_25_S11_S10" xfId="128"/>
    <cellStyle name="_Rid_25_S14" xfId="127"/>
    <cellStyle name="_Rid_25_S16_S15" xfId="129"/>
    <cellStyle name="_Rid_25_S3" xfId="125"/>
    <cellStyle name="_Rid_25_S6" xfId="126"/>
    <cellStyle name="AF Column - IBM Cognos" xfId="130"/>
    <cellStyle name="AF Data - IBM Cognos" xfId="131"/>
    <cellStyle name="AF Data 0 - IBM Cognos" xfId="132"/>
    <cellStyle name="AF Data 1 - IBM Cognos" xfId="133"/>
    <cellStyle name="AF Data 2 - IBM Cognos" xfId="134"/>
    <cellStyle name="AF Data 3 - IBM Cognos" xfId="135"/>
    <cellStyle name="AF Data 4 - IBM Cognos" xfId="136"/>
    <cellStyle name="AF Data 5 - IBM Cognos" xfId="137"/>
    <cellStyle name="AF Data Leaf - IBM Cognos" xfId="138"/>
    <cellStyle name="AF Header - IBM Cognos" xfId="139"/>
    <cellStyle name="AF Header 0 - IBM Cognos" xfId="140"/>
    <cellStyle name="AF Header 1 - IBM Cognos" xfId="141"/>
    <cellStyle name="AF Header 2 - IBM Cognos" xfId="142"/>
    <cellStyle name="AF Header 3 - IBM Cognos" xfId="143"/>
    <cellStyle name="AF Header 4 - IBM Cognos" xfId="144"/>
    <cellStyle name="AF Header 5 - IBM Cognos" xfId="145"/>
    <cellStyle name="AF Header Leaf - IBM Cognos" xfId="146"/>
    <cellStyle name="AF Row - IBM Cognos" xfId="147"/>
    <cellStyle name="AF Row 0 - IBM Cognos" xfId="148"/>
    <cellStyle name="AF Row 1 - IBM Cognos" xfId="149"/>
    <cellStyle name="AF Row 2 - IBM Cognos" xfId="150"/>
    <cellStyle name="AF Row 3 - IBM Cognos" xfId="151"/>
    <cellStyle name="AF Row 4 - IBM Cognos" xfId="152"/>
    <cellStyle name="AF Row 5 - IBM Cognos" xfId="153"/>
    <cellStyle name="AF Row Leaf - IBM Cognos" xfId="154"/>
    <cellStyle name="AF Subnm - IBM Cognos" xfId="155"/>
    <cellStyle name="AF Title - IBM Cognos" xfId="156"/>
    <cellStyle name="Calculated Column - IBM Cognos" xfId="22"/>
    <cellStyle name="Calculated Column Name - IBM Cognos" xfId="20"/>
    <cellStyle name="Calculated Row - IBM Cognos" xfId="23"/>
    <cellStyle name="Calculated Row Name - IBM Cognos" xfId="21"/>
    <cellStyle name="Column Name - IBM Cognos" xfId="8"/>
    <cellStyle name="Column Template - IBM Cognos" xfId="11"/>
    <cellStyle name="Differs From Base - IBM Cognos" xfId="29"/>
    <cellStyle name="Edit - IBM Cognos" xfId="157"/>
    <cellStyle name="Formula - IBM Cognos" xfId="158"/>
    <cellStyle name="Group Name - IBM Cognos" xfId="19"/>
    <cellStyle name="Hold Values - IBM Cognos" xfId="25"/>
    <cellStyle name="Link" xfId="159" builtinId="8"/>
    <cellStyle name="List Name - IBM Cognos" xfId="18"/>
    <cellStyle name="Locked - IBM Cognos" xfId="28"/>
    <cellStyle name="Measure - IBM Cognos" xfId="12"/>
    <cellStyle name="Measure Header - IBM Cognos" xfId="13"/>
    <cellStyle name="Measure Name - IBM Cognos" xfId="14"/>
    <cellStyle name="Measure Summary - IBM Cognos" xfId="15"/>
    <cellStyle name="Measure Summary TM1 - IBM Cognos" xfId="17"/>
    <cellStyle name="Measure Template - IBM Cognos" xfId="16"/>
    <cellStyle name="More - IBM Cognos" xfId="24"/>
    <cellStyle name="Pending Change - IBM Cognos" xfId="26"/>
    <cellStyle name="Prozent" xfId="1" builtinId="5"/>
    <cellStyle name="Row Name - IBM Cognos" xfId="4"/>
    <cellStyle name="Row Template - IBM Cognos" xfId="7"/>
    <cellStyle name="Standard" xfId="0" builtinId="0" customBuiltin="1"/>
    <cellStyle name="Standard_ÄLTERE-Monat" xfId="2"/>
    <cellStyle name="Standard_AMJF" xfId="3"/>
    <cellStyle name="Summary Column Name - IBM Cognos" xfId="9"/>
    <cellStyle name="Summary Column Name TM1 - IBM Cognos" xfId="10"/>
    <cellStyle name="Summary Row Name - IBM Cognos" xfId="5"/>
    <cellStyle name="Summary Row Name TM1 - IBM Cognos" xfId="6"/>
    <cellStyle name="Unsaved Change - IBM Cognos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FF0F0"/>
      <rgbColor rgb="00E53527"/>
      <rgbColor rgb="00008000"/>
      <rgbColor rgb="00000080"/>
      <rgbColor rgb="00808000"/>
      <rgbColor rgb="00800080"/>
      <rgbColor rgb="00008080"/>
      <rgbColor rgb="FFDFDFD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FFBDD6E7"/>
      <rgbColor rgb="00CC9CCC"/>
      <rgbColor rgb="00CC99FF"/>
      <rgbColor rgb="00E3E3E3"/>
      <rgbColor rgb="003366FF"/>
      <rgbColor rgb="00EBEBE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61" name="Text 13"/>
        <xdr:cNvSpPr>
          <a:spLocks noChangeArrowheads="1"/>
        </xdr:cNvSpPr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de-AT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62" name="Text 14"/>
        <xdr:cNvSpPr>
          <a:spLocks noChangeArrowheads="1"/>
        </xdr:cNvSpPr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de-AT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63" name="Text 15"/>
        <xdr:cNvSpPr>
          <a:spLocks noChangeArrowheads="1"/>
        </xdr:cNvSpPr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de-AT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WEIBLICH</a:t>
          </a:r>
        </a:p>
      </xdr:txBody>
    </xdr:sp>
    <xdr:clientData/>
  </xdr:twoCellAnchor>
  <xdr:twoCellAnchor editAs="oneCell">
    <xdr:from>
      <xdr:col>1</xdr:col>
      <xdr:colOff>528637</xdr:colOff>
      <xdr:row>0</xdr:row>
      <xdr:rowOff>225763</xdr:rowOff>
    </xdr:from>
    <xdr:to>
      <xdr:col>2</xdr:col>
      <xdr:colOff>493039</xdr:colOff>
      <xdr:row>2</xdr:row>
      <xdr:rowOff>137921</xdr:rowOff>
    </xdr:to>
    <xdr:pic>
      <xdr:nvPicPr>
        <xdr:cNvPr id="2083" name="Grafik 2" descr="logoneu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1012" y="225763"/>
          <a:ext cx="1193127" cy="350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0</xdr:row>
      <xdr:rowOff>190500</xdr:rowOff>
    </xdr:from>
    <xdr:to>
      <xdr:col>3</xdr:col>
      <xdr:colOff>1106170</xdr:colOff>
      <xdr:row>2</xdr:row>
      <xdr:rowOff>147955</xdr:rowOff>
    </xdr:to>
    <xdr:pic>
      <xdr:nvPicPr>
        <xdr:cNvPr id="8" name="Grafik 7" descr="Bundesministerium &#10;&#10;&#10;Arbeit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" r="33093" b="32010"/>
        <a:stretch/>
      </xdr:blipFill>
      <xdr:spPr bwMode="auto">
        <a:xfrm>
          <a:off x="5562600" y="190500"/>
          <a:ext cx="1706245" cy="3956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6" Type="http://schemas.openxmlformats.org/officeDocument/2006/relationships/customProperty" Target="../customProperty6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showGridLines="0" tabSelected="1" view="pageBreakPreview" zoomScale="90" zoomScaleNormal="90" zoomScaleSheetLayoutView="90" workbookViewId="0">
      <selection activeCell="B56" sqref="B56"/>
    </sheetView>
  </sheetViews>
  <sheetFormatPr baseColWidth="10" defaultColWidth="11.453125" defaultRowHeight="15.5" x14ac:dyDescent="0.35"/>
  <cols>
    <col min="1" max="1" width="56.453125" style="1" customWidth="1"/>
    <col min="2" max="2" width="18.453125" style="1" customWidth="1"/>
    <col min="3" max="3" width="17.54296875" style="1" customWidth="1"/>
    <col min="4" max="4" width="17.7265625" style="1" customWidth="1"/>
    <col min="5" max="5" width="0" style="6" hidden="1" customWidth="1"/>
    <col min="6" max="16384" width="11.453125" style="2"/>
  </cols>
  <sheetData>
    <row r="1" spans="1:5" ht="18.5" x14ac:dyDescent="0.45">
      <c r="A1" s="7" t="s">
        <v>8</v>
      </c>
      <c r="B1" s="8"/>
      <c r="C1" s="8"/>
      <c r="D1" s="9"/>
    </row>
    <row r="2" spans="1:5" x14ac:dyDescent="0.35">
      <c r="A2" s="10">
        <v>44562</v>
      </c>
      <c r="B2" s="11"/>
      <c r="C2" s="11"/>
      <c r="D2" s="12"/>
      <c r="E2" s="282" t="s">
        <v>67</v>
      </c>
    </row>
    <row r="3" spans="1:5" x14ac:dyDescent="0.35">
      <c r="A3" s="13"/>
      <c r="B3" s="11"/>
      <c r="C3" s="11"/>
      <c r="D3" s="12"/>
    </row>
    <row r="4" spans="1:5" x14ac:dyDescent="0.35">
      <c r="A4" s="14" t="s">
        <v>5</v>
      </c>
      <c r="B4" s="15"/>
      <c r="C4" s="16"/>
      <c r="D4" s="15"/>
    </row>
    <row r="5" spans="1:5" ht="17" x14ac:dyDescent="0.4">
      <c r="A5" s="17"/>
      <c r="B5" s="18"/>
      <c r="C5" s="19" t="s">
        <v>4</v>
      </c>
      <c r="D5" s="20"/>
    </row>
    <row r="6" spans="1:5" x14ac:dyDescent="0.35">
      <c r="A6" s="21"/>
      <c r="B6" s="22"/>
      <c r="C6" s="23" t="s">
        <v>0</v>
      </c>
      <c r="D6" s="24" t="s">
        <v>1</v>
      </c>
    </row>
    <row r="7" spans="1:5" x14ac:dyDescent="0.35">
      <c r="A7" s="112" t="s">
        <v>11</v>
      </c>
      <c r="B7" s="113">
        <f>B21+B35</f>
        <v>1222709</v>
      </c>
      <c r="C7" s="114">
        <f t="shared" ref="B7:C9" si="0">C21+C35</f>
        <v>19364</v>
      </c>
      <c r="D7" s="115">
        <f>C7/(B7-C7)*100</f>
        <v>1.6091810744217161</v>
      </c>
    </row>
    <row r="8" spans="1:5" x14ac:dyDescent="0.35">
      <c r="A8" s="118" t="s">
        <v>10</v>
      </c>
      <c r="B8" s="119">
        <f>B22+B36</f>
        <v>1110614</v>
      </c>
      <c r="C8" s="120">
        <f>C22+C36</f>
        <v>56317</v>
      </c>
      <c r="D8" s="121">
        <f t="shared" ref="D8:D14" si="1">C8/(B8-C8)*100</f>
        <v>5.3416636867979328</v>
      </c>
      <c r="E8" s="6" t="str">
        <f>'UB und ALQ'!B2</f>
        <v>2022/Jan</v>
      </c>
    </row>
    <row r="9" spans="1:5" x14ac:dyDescent="0.35">
      <c r="A9" s="25" t="s">
        <v>2</v>
      </c>
      <c r="B9" s="129">
        <f t="shared" si="0"/>
        <v>112095</v>
      </c>
      <c r="C9" s="130">
        <f t="shared" si="0"/>
        <v>-36953</v>
      </c>
      <c r="D9" s="131">
        <f t="shared" si="1"/>
        <v>-24.792684235950833</v>
      </c>
      <c r="E9" s="6" t="str">
        <f>AMB!B11</f>
        <v>2022/Jan</v>
      </c>
    </row>
    <row r="10" spans="1:5" x14ac:dyDescent="0.35">
      <c r="A10" s="118" t="s">
        <v>9</v>
      </c>
      <c r="B10" s="122">
        <f>'UB und ALQ'!F6</f>
        <v>9.1677578229979503E-2</v>
      </c>
      <c r="C10" s="123">
        <f>'UB und ALQ'!I6</f>
        <v>-3.2183824775808501E-2</v>
      </c>
      <c r="D10" s="124"/>
      <c r="E10" s="6" t="str">
        <f>'UB und ALQ'!B2</f>
        <v>2022/Jan</v>
      </c>
    </row>
    <row r="11" spans="1:5" x14ac:dyDescent="0.35">
      <c r="A11" s="154" t="s">
        <v>3</v>
      </c>
      <c r="B11" s="149">
        <f>AMB!B22</f>
        <v>186.001549398469</v>
      </c>
      <c r="C11" s="150">
        <f>AMB!D22</f>
        <v>9.8342377663267904</v>
      </c>
      <c r="D11" s="151">
        <f t="shared" si="1"/>
        <v>5.5823283418559626</v>
      </c>
      <c r="E11" s="6" t="str">
        <f>AMB!B19</f>
        <v>2022/Jan</v>
      </c>
    </row>
    <row r="12" spans="1:5" x14ac:dyDescent="0.35">
      <c r="A12" s="153" t="s">
        <v>55</v>
      </c>
      <c r="B12" s="155">
        <f t="shared" ref="B12:C14" si="2">B26+B40</f>
        <v>32461</v>
      </c>
      <c r="C12" s="156">
        <f t="shared" si="2"/>
        <v>-9488</v>
      </c>
      <c r="D12" s="157">
        <f t="shared" si="1"/>
        <v>-22.617940832916162</v>
      </c>
      <c r="E12" s="6" t="str">
        <f>AMB!C27</f>
        <v>2022/Jan</v>
      </c>
    </row>
    <row r="13" spans="1:5" x14ac:dyDescent="0.35">
      <c r="A13" s="153" t="s">
        <v>60</v>
      </c>
      <c r="B13" s="155">
        <f t="shared" si="2"/>
        <v>50651</v>
      </c>
      <c r="C13" s="156">
        <f t="shared" si="2"/>
        <v>-8190</v>
      </c>
      <c r="D13" s="157">
        <f t="shared" si="1"/>
        <v>-13.918866096769259</v>
      </c>
      <c r="E13" s="6" t="str">
        <f>AMB!B44</f>
        <v>2022/Jan</v>
      </c>
    </row>
    <row r="14" spans="1:5" x14ac:dyDescent="0.35">
      <c r="A14" s="25" t="s">
        <v>13</v>
      </c>
      <c r="B14" s="129">
        <f t="shared" si="2"/>
        <v>37525</v>
      </c>
      <c r="C14" s="130">
        <f t="shared" si="2"/>
        <v>-2531</v>
      </c>
      <c r="D14" s="131">
        <f t="shared" si="1"/>
        <v>-6.3186538845616136</v>
      </c>
      <c r="E14" s="286" t="str">
        <f>ATZG!H4</f>
        <v>2021/Oct</v>
      </c>
    </row>
    <row r="15" spans="1:5" ht="16.5" x14ac:dyDescent="0.35">
      <c r="A15" s="118" t="s">
        <v>73</v>
      </c>
      <c r="B15" s="125">
        <f>B29+B43</f>
        <v>46520</v>
      </c>
      <c r="C15" s="333">
        <f>C29+C43</f>
        <v>10474</v>
      </c>
      <c r="D15" s="334">
        <f>C15/(B15-C15)*100</f>
        <v>29.057315652222158</v>
      </c>
      <c r="E15" s="286">
        <f>'Beschäftigungsinitiative 50+'!A2</f>
        <v>44562</v>
      </c>
    </row>
    <row r="16" spans="1:5" x14ac:dyDescent="0.35">
      <c r="A16" s="326" t="s">
        <v>53</v>
      </c>
      <c r="B16" s="312">
        <f t="shared" ref="B16:C17" si="3">B30+B44</f>
        <v>10270</v>
      </c>
      <c r="C16" s="313">
        <f t="shared" si="3"/>
        <v>2620</v>
      </c>
      <c r="D16" s="314">
        <f t="shared" ref="D16:D17" si="4">C16/(B16-C16)*100</f>
        <v>34.248366013071895</v>
      </c>
    </row>
    <row r="17" spans="1:4" x14ac:dyDescent="0.35">
      <c r="A17" s="327" t="s">
        <v>54</v>
      </c>
      <c r="B17" s="315">
        <f>B31+B45</f>
        <v>2177</v>
      </c>
      <c r="C17" s="316">
        <f t="shared" si="3"/>
        <v>-52</v>
      </c>
      <c r="D17" s="317">
        <f t="shared" si="4"/>
        <v>-2.3328847016599372</v>
      </c>
    </row>
    <row r="18" spans="1:4" x14ac:dyDescent="0.35">
      <c r="A18" s="14" t="s">
        <v>6</v>
      </c>
      <c r="B18" s="26"/>
      <c r="C18" s="26"/>
      <c r="D18" s="26"/>
    </row>
    <row r="19" spans="1:4" x14ac:dyDescent="0.35">
      <c r="A19" s="27"/>
      <c r="B19" s="28"/>
      <c r="C19" s="29" t="s">
        <v>4</v>
      </c>
      <c r="D19" s="30"/>
    </row>
    <row r="20" spans="1:4" x14ac:dyDescent="0.35">
      <c r="A20" s="31"/>
      <c r="B20" s="28"/>
      <c r="C20" s="29" t="s">
        <v>0</v>
      </c>
      <c r="D20" s="32" t="s">
        <v>1</v>
      </c>
    </row>
    <row r="21" spans="1:4" x14ac:dyDescent="0.35">
      <c r="A21" s="25" t="s">
        <v>11</v>
      </c>
      <c r="B21" s="129">
        <f>B22+B23</f>
        <v>655678</v>
      </c>
      <c r="C21" s="130">
        <f>C22+C23</f>
        <v>8448</v>
      </c>
      <c r="D21" s="131">
        <f t="shared" ref="D21:D23" si="5">C21/(B21-C21)*100</f>
        <v>1.3052547008018789</v>
      </c>
    </row>
    <row r="22" spans="1:4" x14ac:dyDescent="0.35">
      <c r="A22" s="118" t="s">
        <v>10</v>
      </c>
      <c r="B22" s="127">
        <f>'UB und ALQ'!B5</f>
        <v>583533</v>
      </c>
      <c r="C22" s="128">
        <f>'UB und ALQ'!H5</f>
        <v>28018</v>
      </c>
      <c r="D22" s="126">
        <f t="shared" si="5"/>
        <v>5.0436081833973878</v>
      </c>
    </row>
    <row r="23" spans="1:4" x14ac:dyDescent="0.35">
      <c r="A23" s="25" t="s">
        <v>2</v>
      </c>
      <c r="B23" s="132">
        <f>AMB!B13</f>
        <v>72145</v>
      </c>
      <c r="C23" s="133">
        <f>AMB!D13</f>
        <v>-19570</v>
      </c>
      <c r="D23" s="131">
        <f t="shared" si="5"/>
        <v>-21.337840047974705</v>
      </c>
    </row>
    <row r="24" spans="1:4" x14ac:dyDescent="0.35">
      <c r="A24" s="118" t="s">
        <v>9</v>
      </c>
      <c r="B24" s="122">
        <f>'UB und ALQ'!F5</f>
        <v>0.110031143335601</v>
      </c>
      <c r="C24" s="123">
        <f>'UB und ALQ'!I5</f>
        <v>-3.1672733184337984E-2</v>
      </c>
      <c r="D24" s="134"/>
    </row>
    <row r="25" spans="1:4" x14ac:dyDescent="0.35">
      <c r="A25" s="148" t="s">
        <v>3</v>
      </c>
      <c r="B25" s="149">
        <f>AMB!B21</f>
        <v>175.01615690989701</v>
      </c>
      <c r="C25" s="150">
        <f>AMB!D21</f>
        <v>11.869883015724</v>
      </c>
      <c r="D25" s="151">
        <f t="shared" ref="D25:D27" si="6">C25/(B25-C25)*100</f>
        <v>7.2756077919521198</v>
      </c>
    </row>
    <row r="26" spans="1:4" x14ac:dyDescent="0.35">
      <c r="A26" s="153" t="s">
        <v>55</v>
      </c>
      <c r="B26" s="155">
        <f>AMB!C33</f>
        <v>20929</v>
      </c>
      <c r="C26" s="156">
        <f>AMB!E33</f>
        <v>-5978</v>
      </c>
      <c r="D26" s="157">
        <f t="shared" si="6"/>
        <v>-22.217266882223957</v>
      </c>
    </row>
    <row r="27" spans="1:4" x14ac:dyDescent="0.35">
      <c r="A27" s="153" t="s">
        <v>60</v>
      </c>
      <c r="B27" s="155">
        <f>AMB!B46</f>
        <v>31404</v>
      </c>
      <c r="C27" s="156">
        <f>AMB!D46</f>
        <v>-5049</v>
      </c>
      <c r="D27" s="157">
        <f t="shared" si="6"/>
        <v>-13.850711875565796</v>
      </c>
    </row>
    <row r="28" spans="1:4" x14ac:dyDescent="0.35">
      <c r="A28" s="25" t="s">
        <v>14</v>
      </c>
      <c r="B28" s="129">
        <f>ATZG!B4</f>
        <v>11900</v>
      </c>
      <c r="C28" s="130">
        <f>ATZG!D4</f>
        <v>-1321</v>
      </c>
      <c r="D28" s="131">
        <f t="shared" ref="D28:D31" si="7">C28/(B28-C28)*100</f>
        <v>-9.9916799031843286</v>
      </c>
    </row>
    <row r="29" spans="1:4" ht="16.5" x14ac:dyDescent="0.35">
      <c r="A29" s="118" t="s">
        <v>73</v>
      </c>
      <c r="B29" s="125">
        <f>'Beschäftigungsinitiative 50+'!A5</f>
        <v>25887</v>
      </c>
      <c r="C29" s="333">
        <f>'Beschäftigungsinitiative 50+'!A5-'Beschäftigungsinitiative 50+'!F5</f>
        <v>6350</v>
      </c>
      <c r="D29" s="334">
        <f>C29/(B29-C29)*100</f>
        <v>32.502431284229921</v>
      </c>
    </row>
    <row r="30" spans="1:4" x14ac:dyDescent="0.35">
      <c r="A30" s="326" t="s">
        <v>53</v>
      </c>
      <c r="B30" s="312">
        <f>'AA SchA'!C13</f>
        <v>7014</v>
      </c>
      <c r="C30" s="313">
        <f>'AA SchA'!F13</f>
        <v>1471</v>
      </c>
      <c r="D30" s="314">
        <f t="shared" si="7"/>
        <v>26.537975825365322</v>
      </c>
    </row>
    <row r="31" spans="1:4" x14ac:dyDescent="0.35">
      <c r="A31" s="327" t="s">
        <v>54</v>
      </c>
      <c r="B31" s="315">
        <f>'AA SchA'!C28</f>
        <v>1056</v>
      </c>
      <c r="C31" s="316">
        <f>'AA SchA'!F28</f>
        <v>-46</v>
      </c>
      <c r="D31" s="317">
        <f t="shared" si="7"/>
        <v>-4.1742286751361162</v>
      </c>
    </row>
    <row r="32" spans="1:4" x14ac:dyDescent="0.35">
      <c r="A32" s="33" t="s">
        <v>7</v>
      </c>
      <c r="B32" s="34"/>
      <c r="C32" s="34"/>
      <c r="D32" s="34"/>
    </row>
    <row r="33" spans="1:4" x14ac:dyDescent="0.35">
      <c r="A33" s="35"/>
      <c r="B33" s="36"/>
      <c r="C33" s="37" t="s">
        <v>4</v>
      </c>
      <c r="D33" s="38"/>
    </row>
    <row r="34" spans="1:4" x14ac:dyDescent="0.35">
      <c r="A34" s="39"/>
      <c r="B34" s="40"/>
      <c r="C34" s="41" t="s">
        <v>0</v>
      </c>
      <c r="D34" s="42" t="s">
        <v>1</v>
      </c>
    </row>
    <row r="35" spans="1:4" x14ac:dyDescent="0.35">
      <c r="A35" s="112" t="s">
        <v>11</v>
      </c>
      <c r="B35" s="116">
        <f>B36+B37</f>
        <v>567031</v>
      </c>
      <c r="C35" s="117">
        <f>C36+C37</f>
        <v>10916</v>
      </c>
      <c r="D35" s="115">
        <f t="shared" ref="D35:D37" si="8">C35/(B35-C35)*100</f>
        <v>1.9629033563201856</v>
      </c>
    </row>
    <row r="36" spans="1:4" x14ac:dyDescent="0.35">
      <c r="A36" s="118" t="s">
        <v>10</v>
      </c>
      <c r="B36" s="135">
        <f>'UB und ALQ'!B4</f>
        <v>527081</v>
      </c>
      <c r="C36" s="136">
        <f>'UB und ALQ'!H4</f>
        <v>28299</v>
      </c>
      <c r="D36" s="121">
        <f t="shared" si="8"/>
        <v>5.6736209406113289</v>
      </c>
    </row>
    <row r="37" spans="1:4" x14ac:dyDescent="0.35">
      <c r="A37" s="112" t="s">
        <v>2</v>
      </c>
      <c r="B37" s="113">
        <f>AMB!B12</f>
        <v>39950</v>
      </c>
      <c r="C37" s="114">
        <f>AMB!D12</f>
        <v>-17383</v>
      </c>
      <c r="D37" s="115">
        <f t="shared" si="8"/>
        <v>-30.319362321873967</v>
      </c>
    </row>
    <row r="38" spans="1:4" x14ac:dyDescent="0.35">
      <c r="A38" s="118" t="s">
        <v>9</v>
      </c>
      <c r="B38" s="122">
        <f>'UB und ALQ'!F4</f>
        <v>7.0454701771155398E-2</v>
      </c>
      <c r="C38" s="123">
        <f>'UB und ALQ'!I4</f>
        <v>-3.2640880977017603E-2</v>
      </c>
      <c r="D38" s="134"/>
    </row>
    <row r="39" spans="1:4" x14ac:dyDescent="0.35">
      <c r="A39" s="152" t="s">
        <v>3</v>
      </c>
      <c r="B39" s="145">
        <f>AMB!B20</f>
        <v>202.92671066342501</v>
      </c>
      <c r="C39" s="146">
        <f>AMB!D20</f>
        <v>5.8481106337644304</v>
      </c>
      <c r="D39" s="147">
        <f t="shared" ref="D39:D41" si="9">C39/(B39-C39)*100</f>
        <v>2.9674001301431421</v>
      </c>
    </row>
    <row r="40" spans="1:4" x14ac:dyDescent="0.35">
      <c r="A40" s="153" t="s">
        <v>55</v>
      </c>
      <c r="B40" s="155">
        <f>AMB!C29</f>
        <v>11532</v>
      </c>
      <c r="C40" s="156">
        <f>AMB!E29</f>
        <v>-3510</v>
      </c>
      <c r="D40" s="157">
        <f t="shared" si="9"/>
        <v>-23.334662943757479</v>
      </c>
    </row>
    <row r="41" spans="1:4" x14ac:dyDescent="0.35">
      <c r="A41" s="153" t="s">
        <v>61</v>
      </c>
      <c r="B41" s="155">
        <f>AMB!B45</f>
        <v>19247</v>
      </c>
      <c r="C41" s="156">
        <f>AMB!D45</f>
        <v>-3141</v>
      </c>
      <c r="D41" s="157">
        <f t="shared" si="9"/>
        <v>-14.029837412899768</v>
      </c>
    </row>
    <row r="42" spans="1:4" x14ac:dyDescent="0.35">
      <c r="A42" s="25" t="s">
        <v>12</v>
      </c>
      <c r="B42" s="129">
        <f>ATZG!B3</f>
        <v>25625</v>
      </c>
      <c r="C42" s="130">
        <f>ATZG!D3</f>
        <v>-1210</v>
      </c>
      <c r="D42" s="131">
        <f t="shared" ref="D42:D45" si="10">C42/(B42-C42)*100</f>
        <v>-4.5090367057946708</v>
      </c>
    </row>
    <row r="43" spans="1:4" ht="16.5" x14ac:dyDescent="0.35">
      <c r="A43" s="118" t="s">
        <v>73</v>
      </c>
      <c r="B43" s="125">
        <f>'Beschäftigungsinitiative 50+'!A4</f>
        <v>20633</v>
      </c>
      <c r="C43" s="333">
        <f>'Beschäftigungsinitiative 50+'!A4-'Beschäftigungsinitiative 50+'!F4</f>
        <v>4124</v>
      </c>
      <c r="D43" s="334">
        <f>C43/(B43-C43)*100</f>
        <v>24.980313768247623</v>
      </c>
    </row>
    <row r="44" spans="1:4" x14ac:dyDescent="0.35">
      <c r="A44" s="326" t="s">
        <v>53</v>
      </c>
      <c r="B44" s="312">
        <f>'AA SchA'!B13</f>
        <v>3256</v>
      </c>
      <c r="C44" s="313">
        <f>'AA SchA'!E13</f>
        <v>1149</v>
      </c>
      <c r="D44" s="314">
        <f t="shared" si="10"/>
        <v>54.53251067869008</v>
      </c>
    </row>
    <row r="45" spans="1:4" x14ac:dyDescent="0.35">
      <c r="A45" s="327" t="s">
        <v>54</v>
      </c>
      <c r="B45" s="315">
        <f>'AA SchA'!B28</f>
        <v>1121</v>
      </c>
      <c r="C45" s="316">
        <f>'AA SchA'!E28</f>
        <v>-6</v>
      </c>
      <c r="D45" s="317">
        <f t="shared" si="10"/>
        <v>-0.53238686779059452</v>
      </c>
    </row>
    <row r="46" spans="1:4" ht="21" customHeight="1" x14ac:dyDescent="0.35">
      <c r="A46" s="339" t="s">
        <v>56</v>
      </c>
      <c r="B46" s="339"/>
      <c r="C46" s="339"/>
      <c r="D46" s="339"/>
    </row>
    <row r="47" spans="1:4" x14ac:dyDescent="0.35">
      <c r="A47" s="138"/>
      <c r="B47" s="139"/>
      <c r="C47" s="337" t="s">
        <v>4</v>
      </c>
      <c r="D47" s="338"/>
    </row>
    <row r="48" spans="1:4" x14ac:dyDescent="0.35">
      <c r="A48" s="140"/>
      <c r="B48" s="141"/>
      <c r="C48" s="142" t="s">
        <v>0</v>
      </c>
      <c r="D48" s="143" t="s">
        <v>1</v>
      </c>
    </row>
    <row r="49" spans="1:4" x14ac:dyDescent="0.35">
      <c r="A49" s="144" t="s">
        <v>57</v>
      </c>
      <c r="B49" s="318">
        <f>B50+B51</f>
        <v>7694</v>
      </c>
      <c r="C49" s="319">
        <f>C50+C51</f>
        <v>1057</v>
      </c>
      <c r="D49" s="320">
        <f t="shared" ref="D49:D51" si="11">C49/(B49-C49)*100</f>
        <v>15.925870122043092</v>
      </c>
    </row>
    <row r="50" spans="1:4" x14ac:dyDescent="0.35">
      <c r="A50" s="328" t="s">
        <v>58</v>
      </c>
      <c r="B50" s="329">
        <f>AMB!B5</f>
        <v>3825</v>
      </c>
      <c r="C50" s="321">
        <f>AMB!D5</f>
        <v>562</v>
      </c>
      <c r="D50" s="322">
        <f t="shared" si="11"/>
        <v>17.223414036163039</v>
      </c>
    </row>
    <row r="51" spans="1:4" x14ac:dyDescent="0.35">
      <c r="A51" s="330" t="s">
        <v>59</v>
      </c>
      <c r="B51" s="331">
        <f>AMB!B4</f>
        <v>3869</v>
      </c>
      <c r="C51" s="323">
        <f>AMB!D4</f>
        <v>495</v>
      </c>
      <c r="D51" s="324">
        <f t="shared" si="11"/>
        <v>14.671013633669236</v>
      </c>
    </row>
    <row r="52" spans="1:4" ht="12.75" customHeight="1" x14ac:dyDescent="0.35">
      <c r="A52" s="325" t="s">
        <v>66</v>
      </c>
      <c r="B52" s="336">
        <v>44470</v>
      </c>
      <c r="C52" s="245"/>
      <c r="D52" s="245"/>
    </row>
    <row r="53" spans="1:4" ht="12.75" customHeight="1" x14ac:dyDescent="0.35">
      <c r="A53" s="288" t="s">
        <v>77</v>
      </c>
      <c r="B53" s="287"/>
      <c r="C53" s="287"/>
      <c r="D53" s="287"/>
    </row>
    <row r="54" spans="1:4" x14ac:dyDescent="0.35">
      <c r="A54" s="335" t="s">
        <v>78</v>
      </c>
    </row>
  </sheetData>
  <mergeCells count="2">
    <mergeCell ref="C47:D47"/>
    <mergeCell ref="A46:D46"/>
  </mergeCells>
  <phoneticPr fontId="0" type="noConversion"/>
  <printOptions horizontalCentered="1"/>
  <pageMargins left="0.78740157480314998" right="0.78740157480314998" top="0.98425196850393704" bottom="0.98425196850393704" header="0.511811023622047" footer="0.511811023622047"/>
  <pageSetup paperSize="9" scale="78" orientation="portrait" horizontalDpi="4294967292" verticalDpi="4294967292" r:id="rId1"/>
  <headerFooter alignWithMargins="0">
    <oddFooter>&amp;L&amp;F&amp;R&amp;D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COR_DataCacheGzip" r:id="rId5"/>
    <customPr name="LastTupleSet_COR_Mappings" r:id="rId6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13"/>
  <sheetViews>
    <sheetView workbookViewId="0">
      <selection activeCell="C36" sqref="C36"/>
    </sheetView>
  </sheetViews>
  <sheetFormatPr baseColWidth="10" defaultRowHeight="14.5" x14ac:dyDescent="0.35"/>
  <cols>
    <col min="2" max="2" width="16.26953125" customWidth="1"/>
    <col min="3" max="3" width="18.26953125" customWidth="1"/>
    <col min="4" max="4" width="15.1796875" customWidth="1"/>
    <col min="5" max="5" width="17.26953125" customWidth="1"/>
    <col min="6" max="6" width="13.453125" customWidth="1"/>
    <col min="7" max="7" width="15.453125" customWidth="1"/>
    <col min="8" max="8" width="15.453125" style="5" customWidth="1"/>
    <col min="11" max="11" width="23.453125" bestFit="1" customWidth="1"/>
  </cols>
  <sheetData>
    <row r="2" spans="1:19" x14ac:dyDescent="0.35">
      <c r="A2" s="289"/>
      <c r="B2" s="291" t="s">
        <v>79</v>
      </c>
      <c r="C2" s="4"/>
      <c r="D2" s="4"/>
      <c r="E2" s="4"/>
      <c r="F2" s="4"/>
      <c r="G2" s="4"/>
      <c r="H2" s="4"/>
    </row>
    <row r="3" spans="1:19" x14ac:dyDescent="0.35">
      <c r="B3" s="296" t="s">
        <v>27</v>
      </c>
      <c r="C3" s="295" t="s">
        <v>74</v>
      </c>
      <c r="D3" s="295" t="s">
        <v>28</v>
      </c>
      <c r="E3" s="295" t="s">
        <v>75</v>
      </c>
      <c r="F3" s="295" t="s">
        <v>29</v>
      </c>
      <c r="G3" s="293" t="s">
        <v>76</v>
      </c>
      <c r="H3" s="290"/>
      <c r="K3" s="3" t="str">
        <f>_xll.COGNAME("http://cognos.prod.ams/cognos11/bi/v1/disp","/content/folder[@name='Packages Cube']/folder[@name='MON']/package[@name='mon_lg_besch_alq']","&lt;Package&gt;")</f>
        <v>mon_lg_besch_alq</v>
      </c>
    </row>
    <row r="4" spans="1:19" x14ac:dyDescent="0.35">
      <c r="A4" s="292" t="s">
        <v>7</v>
      </c>
      <c r="B4" s="297">
        <v>527081</v>
      </c>
      <c r="C4" s="300">
        <v>498782</v>
      </c>
      <c r="D4" s="300">
        <v>39950</v>
      </c>
      <c r="E4" s="300">
        <v>57333</v>
      </c>
      <c r="F4" s="303">
        <v>7.0454701771155398E-2</v>
      </c>
      <c r="G4" s="303">
        <v>0.103095582748173</v>
      </c>
      <c r="H4" s="308">
        <f>B4-C4</f>
        <v>28299</v>
      </c>
      <c r="I4" s="307">
        <f>F4-G4</f>
        <v>-3.2640880977017603E-2</v>
      </c>
      <c r="J4" s="3"/>
      <c r="K4" s="3" t="str">
        <f>_xll.COGNAME("http://cognos.prod.ams/cognos11/bi/v1/disp","/content/folder[@name='Packages Cube']/folder[@name='MON']/package[@name='mon_lg_besch_alq']","&lt;CubeCurrentPeriod&gt;")</f>
        <v>2022/Jan</v>
      </c>
      <c r="L4" s="3"/>
    </row>
    <row r="5" spans="1:19" x14ac:dyDescent="0.35">
      <c r="A5" s="295" t="s">
        <v>6</v>
      </c>
      <c r="B5" s="298">
        <v>583533</v>
      </c>
      <c r="C5" s="301">
        <v>555515</v>
      </c>
      <c r="D5" s="301">
        <v>72145</v>
      </c>
      <c r="E5" s="301">
        <v>91715</v>
      </c>
      <c r="F5" s="304">
        <v>0.110031143335601</v>
      </c>
      <c r="G5" s="304">
        <v>0.14170387651993899</v>
      </c>
      <c r="H5" s="308">
        <f>B5-C5</f>
        <v>28018</v>
      </c>
      <c r="I5" s="307">
        <f t="shared" ref="I5" si="0">F5-G5</f>
        <v>-3.1672733184337984E-2</v>
      </c>
      <c r="J5" s="3"/>
      <c r="K5" s="3" t="str">
        <f>_xll.COGNAME("http://cognos.prod.ams/cognos11/bi/v1/disp","/content/folder[@name='Packages Cube']/folder[@name='MON']/package[@name='mon_lg_besch_alq']","&lt;CubeDataUpdatedOn&gt;")</f>
        <v>2022-02-11T15:59:46.0000</v>
      </c>
      <c r="L5" s="3"/>
      <c r="M5" s="3"/>
      <c r="N5" s="3"/>
      <c r="O5" s="3"/>
      <c r="P5" s="3"/>
      <c r="Q5" s="3"/>
    </row>
    <row r="6" spans="1:19" x14ac:dyDescent="0.35">
      <c r="A6" s="294" t="s">
        <v>20</v>
      </c>
      <c r="B6" s="299">
        <v>1110614</v>
      </c>
      <c r="C6" s="302">
        <v>1054297</v>
      </c>
      <c r="D6" s="302">
        <v>112095</v>
      </c>
      <c r="E6" s="302">
        <v>149048</v>
      </c>
      <c r="F6" s="305">
        <v>9.1677578229979503E-2</v>
      </c>
      <c r="G6" s="306">
        <v>0.123861403005788</v>
      </c>
      <c r="H6" s="308">
        <f>B6-C6</f>
        <v>56317</v>
      </c>
      <c r="I6" s="307">
        <f>F6-G6</f>
        <v>-3.2183824775808501E-2</v>
      </c>
      <c r="K6" s="3"/>
      <c r="L6" s="3"/>
      <c r="Q6" s="3"/>
      <c r="R6" s="3"/>
      <c r="S6" s="3"/>
    </row>
    <row r="7" spans="1:19" x14ac:dyDescent="0.35">
      <c r="H7" s="308"/>
      <c r="I7" s="307"/>
      <c r="L7" s="3"/>
      <c r="M7" s="3"/>
      <c r="N7" s="3"/>
    </row>
    <row r="8" spans="1:19" x14ac:dyDescent="0.35">
      <c r="M8" s="3"/>
      <c r="N8" s="3"/>
      <c r="O8" s="3"/>
    </row>
    <row r="9" spans="1:19" x14ac:dyDescent="0.35">
      <c r="N9" s="3"/>
      <c r="P9" s="3"/>
      <c r="Q9" s="3"/>
      <c r="R9" s="3"/>
      <c r="S9" s="3"/>
    </row>
    <row r="10" spans="1:19" x14ac:dyDescent="0.35">
      <c r="N10" s="3"/>
      <c r="O10" s="3"/>
    </row>
    <row r="11" spans="1:19" x14ac:dyDescent="0.35">
      <c r="O11" s="3"/>
      <c r="P11" s="3"/>
    </row>
    <row r="12" spans="1:19" x14ac:dyDescent="0.35">
      <c r="P12" s="3"/>
      <c r="Q12" s="3"/>
      <c r="R12" s="3"/>
      <c r="S12" s="3"/>
    </row>
    <row r="13" spans="1:19" x14ac:dyDescent="0.35">
      <c r="Q13" s="3"/>
      <c r="R13" s="3"/>
    </row>
  </sheetData>
  <pageMargins left="0.7" right="0.7" top="0.78740157499999996" bottom="0.78740157499999996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4"/>
  <sheetViews>
    <sheetView workbookViewId="0">
      <selection activeCell="E36" sqref="E36"/>
    </sheetView>
  </sheetViews>
  <sheetFormatPr baseColWidth="10" defaultRowHeight="14.5" x14ac:dyDescent="0.35"/>
  <sheetData>
    <row r="1" spans="1:20" x14ac:dyDescent="0.35">
      <c r="A1" s="111" t="s">
        <v>46</v>
      </c>
    </row>
    <row r="2" spans="1:20" x14ac:dyDescent="0.35">
      <c r="A2" s="43" t="s">
        <v>30</v>
      </c>
      <c r="B2" s="45" t="s">
        <v>31</v>
      </c>
      <c r="C2" s="4"/>
      <c r="D2" s="4"/>
      <c r="E2" s="45" t="s">
        <v>32</v>
      </c>
      <c r="F2" s="4"/>
      <c r="G2" s="4"/>
      <c r="H2" s="45" t="s">
        <v>33</v>
      </c>
      <c r="I2" s="4"/>
      <c r="J2" s="4"/>
    </row>
    <row r="3" spans="1:20" x14ac:dyDescent="0.35">
      <c r="B3" s="50" t="s">
        <v>7</v>
      </c>
      <c r="C3" s="49" t="s">
        <v>6</v>
      </c>
      <c r="D3" s="51" t="s">
        <v>20</v>
      </c>
      <c r="E3" s="50" t="s">
        <v>7</v>
      </c>
      <c r="F3" s="49" t="s">
        <v>6</v>
      </c>
      <c r="G3" s="51" t="s">
        <v>20</v>
      </c>
      <c r="H3" s="50" t="s">
        <v>7</v>
      </c>
      <c r="I3" s="49" t="s">
        <v>6</v>
      </c>
      <c r="J3" s="52" t="s">
        <v>20</v>
      </c>
      <c r="L3" s="3"/>
      <c r="M3" s="3"/>
      <c r="N3" s="3"/>
    </row>
    <row r="4" spans="1:20" x14ac:dyDescent="0.35">
      <c r="A4" s="46" t="s">
        <v>34</v>
      </c>
      <c r="B4" s="53">
        <v>100</v>
      </c>
      <c r="C4" s="57">
        <v>199</v>
      </c>
      <c r="D4" s="61">
        <v>299</v>
      </c>
      <c r="E4" s="65">
        <v>48</v>
      </c>
      <c r="F4" s="57">
        <v>37</v>
      </c>
      <c r="G4" s="61">
        <v>85</v>
      </c>
      <c r="H4" s="68">
        <v>0.92307692307692302</v>
      </c>
      <c r="I4" s="72">
        <v>0.22839506172839499</v>
      </c>
      <c r="J4" s="75">
        <v>0.39719626168224298</v>
      </c>
      <c r="L4" s="3" t="str">
        <f>_xll.COGNAME("http://cognos.prod.ams/cognos11/bi/v1/disp","/content/folder[@name='Packages Cube']/folder[@name='AMB']/package[@name='amb_pst_lfd']","&lt;Package&gt;")</f>
        <v>amb_pst_lfd</v>
      </c>
      <c r="N4" s="3"/>
      <c r="O4" s="3"/>
      <c r="P4" s="3"/>
    </row>
    <row r="5" spans="1:20" x14ac:dyDescent="0.35">
      <c r="A5" s="47" t="s">
        <v>35</v>
      </c>
      <c r="B5" s="54">
        <v>305</v>
      </c>
      <c r="C5" s="58">
        <v>616</v>
      </c>
      <c r="D5" s="62">
        <v>921</v>
      </c>
      <c r="E5" s="66">
        <v>137</v>
      </c>
      <c r="F5" s="58">
        <v>159</v>
      </c>
      <c r="G5" s="62">
        <v>296</v>
      </c>
      <c r="H5" s="69">
        <v>0.81547619047619002</v>
      </c>
      <c r="I5" s="73">
        <v>0.34792122538293202</v>
      </c>
      <c r="J5" s="76">
        <v>0.47360000000000002</v>
      </c>
      <c r="P5" s="3"/>
      <c r="Q5" s="3"/>
    </row>
    <row r="6" spans="1:20" x14ac:dyDescent="0.35">
      <c r="A6" s="47" t="s">
        <v>36</v>
      </c>
      <c r="B6" s="54">
        <v>580</v>
      </c>
      <c r="C6" s="58">
        <v>980</v>
      </c>
      <c r="D6" s="62">
        <v>1560</v>
      </c>
      <c r="E6" s="66">
        <v>191</v>
      </c>
      <c r="F6" s="58">
        <v>203</v>
      </c>
      <c r="G6" s="62">
        <v>394</v>
      </c>
      <c r="H6" s="69">
        <v>0.49100257069408698</v>
      </c>
      <c r="I6" s="73">
        <v>0.26126126126126098</v>
      </c>
      <c r="J6" s="76">
        <v>0.33790737564322498</v>
      </c>
      <c r="L6" s="3" t="str">
        <f>_xll.COGNAME("http://cognos.prod.ams/cognos11/bi/v1/disp","/content/folder[@name='Packages Cube']/folder[@name='AMB']/package[@name='amb_pst_lfd']","&lt;CubeCurrentPeriod&gt;")</f>
        <v>2022/Jan</v>
      </c>
      <c r="M6" s="332"/>
      <c r="N6" s="3"/>
      <c r="Q6" s="3"/>
      <c r="R6" s="3"/>
    </row>
    <row r="7" spans="1:20" x14ac:dyDescent="0.35">
      <c r="A7" s="47" t="s">
        <v>37</v>
      </c>
      <c r="B7" s="54">
        <v>489</v>
      </c>
      <c r="C7" s="58">
        <v>958</v>
      </c>
      <c r="D7" s="62">
        <v>1447</v>
      </c>
      <c r="E7" s="66">
        <v>170</v>
      </c>
      <c r="F7" s="58">
        <v>255</v>
      </c>
      <c r="G7" s="62">
        <v>425</v>
      </c>
      <c r="H7" s="69">
        <v>0.53291536050156696</v>
      </c>
      <c r="I7" s="73">
        <v>0.36273115220483598</v>
      </c>
      <c r="J7" s="76">
        <v>0.41585127201565603</v>
      </c>
      <c r="N7" s="3"/>
      <c r="O7" s="3"/>
      <c r="P7" s="3"/>
      <c r="Q7" s="3"/>
      <c r="R7" s="3"/>
    </row>
    <row r="8" spans="1:20" x14ac:dyDescent="0.35">
      <c r="A8" s="47" t="s">
        <v>38</v>
      </c>
      <c r="B8" s="54">
        <v>212</v>
      </c>
      <c r="C8" s="58">
        <v>375</v>
      </c>
      <c r="D8" s="62">
        <v>587</v>
      </c>
      <c r="E8" s="66">
        <v>-3</v>
      </c>
      <c r="F8" s="58">
        <v>47</v>
      </c>
      <c r="G8" s="62">
        <v>44</v>
      </c>
      <c r="H8" s="69">
        <v>-1.3953488372093001E-2</v>
      </c>
      <c r="I8" s="73">
        <v>0.14329268292682901</v>
      </c>
      <c r="J8" s="76">
        <v>8.1031307550644596E-2</v>
      </c>
      <c r="Q8" s="3"/>
      <c r="R8" s="3"/>
      <c r="T8" s="3"/>
    </row>
    <row r="9" spans="1:20" x14ac:dyDescent="0.35">
      <c r="A9" s="47" t="s">
        <v>39</v>
      </c>
      <c r="B9" s="54">
        <v>486</v>
      </c>
      <c r="C9" s="58">
        <v>1186</v>
      </c>
      <c r="D9" s="62">
        <v>1672</v>
      </c>
      <c r="E9" s="66">
        <v>222</v>
      </c>
      <c r="F9" s="58">
        <v>223</v>
      </c>
      <c r="G9" s="62">
        <v>445</v>
      </c>
      <c r="H9" s="69">
        <v>0.84090909090909105</v>
      </c>
      <c r="I9" s="73">
        <v>0.23156801661474599</v>
      </c>
      <c r="J9" s="76">
        <v>0.362673186634067</v>
      </c>
      <c r="R9" s="3"/>
      <c r="S9" s="3"/>
    </row>
    <row r="10" spans="1:20" x14ac:dyDescent="0.35">
      <c r="A10" s="47" t="s">
        <v>40</v>
      </c>
      <c r="B10" s="54">
        <v>270</v>
      </c>
      <c r="C10" s="58">
        <v>476</v>
      </c>
      <c r="D10" s="62">
        <v>746</v>
      </c>
      <c r="E10" s="66">
        <v>82</v>
      </c>
      <c r="F10" s="58">
        <v>52</v>
      </c>
      <c r="G10" s="62">
        <v>134</v>
      </c>
      <c r="H10" s="69">
        <v>0.43617021276595702</v>
      </c>
      <c r="I10" s="73">
        <v>0.122641509433962</v>
      </c>
      <c r="J10" s="76">
        <v>0.21895424836601299</v>
      </c>
      <c r="T10" s="3"/>
    </row>
    <row r="11" spans="1:20" x14ac:dyDescent="0.35">
      <c r="A11" s="47" t="s">
        <v>41</v>
      </c>
      <c r="B11" s="54">
        <v>123</v>
      </c>
      <c r="C11" s="58">
        <v>222</v>
      </c>
      <c r="D11" s="62">
        <v>345</v>
      </c>
      <c r="E11" s="66">
        <v>27</v>
      </c>
      <c r="F11" s="58">
        <v>51</v>
      </c>
      <c r="G11" s="62">
        <v>78</v>
      </c>
      <c r="H11" s="69">
        <v>0.28125</v>
      </c>
      <c r="I11" s="73">
        <v>0.29824561403508798</v>
      </c>
      <c r="J11" s="76">
        <v>0.29213483146067398</v>
      </c>
    </row>
    <row r="12" spans="1:20" x14ac:dyDescent="0.35">
      <c r="A12" s="49" t="s">
        <v>42</v>
      </c>
      <c r="B12" s="55">
        <v>691</v>
      </c>
      <c r="C12" s="59">
        <v>2002</v>
      </c>
      <c r="D12" s="63">
        <v>2693</v>
      </c>
      <c r="E12" s="67">
        <v>275</v>
      </c>
      <c r="F12" s="59">
        <v>444</v>
      </c>
      <c r="G12" s="63">
        <v>719</v>
      </c>
      <c r="H12" s="70">
        <v>0.66105769230769196</v>
      </c>
      <c r="I12" s="74">
        <v>0.28498074454428801</v>
      </c>
      <c r="J12" s="77">
        <v>0.364235055724417</v>
      </c>
    </row>
    <row r="13" spans="1:20" x14ac:dyDescent="0.35">
      <c r="A13" s="48" t="s">
        <v>43</v>
      </c>
      <c r="B13" s="56">
        <v>3256</v>
      </c>
      <c r="C13" s="60">
        <v>7014</v>
      </c>
      <c r="D13" s="64">
        <v>10270</v>
      </c>
      <c r="E13" s="60">
        <v>1149</v>
      </c>
      <c r="F13" s="60">
        <v>1471</v>
      </c>
      <c r="G13" s="64">
        <v>2620</v>
      </c>
      <c r="H13" s="71">
        <v>0.54532510678690105</v>
      </c>
      <c r="I13" s="71">
        <v>0.26537975825365301</v>
      </c>
      <c r="J13" s="78">
        <v>0.34248366013071901</v>
      </c>
    </row>
    <row r="15" spans="1:20" x14ac:dyDescent="0.35">
      <c r="A15" s="44" t="s">
        <v>47</v>
      </c>
    </row>
    <row r="17" spans="1:10" x14ac:dyDescent="0.35">
      <c r="A17" s="79" t="s">
        <v>44</v>
      </c>
      <c r="B17" s="80" t="s">
        <v>31</v>
      </c>
      <c r="C17" s="4"/>
      <c r="D17" s="4"/>
      <c r="E17" s="80" t="s">
        <v>32</v>
      </c>
      <c r="F17" s="4"/>
      <c r="G17" s="4"/>
      <c r="H17" s="80" t="s">
        <v>33</v>
      </c>
      <c r="I17" s="4"/>
      <c r="J17" s="4"/>
    </row>
    <row r="18" spans="1:10" x14ac:dyDescent="0.35">
      <c r="B18" s="85" t="s">
        <v>7</v>
      </c>
      <c r="C18" s="84" t="s">
        <v>6</v>
      </c>
      <c r="D18" s="86" t="s">
        <v>20</v>
      </c>
      <c r="E18" s="85" t="s">
        <v>7</v>
      </c>
      <c r="F18" s="84" t="s">
        <v>6</v>
      </c>
      <c r="G18" s="86" t="s">
        <v>20</v>
      </c>
      <c r="H18" s="85" t="s">
        <v>7</v>
      </c>
      <c r="I18" s="84" t="s">
        <v>6</v>
      </c>
      <c r="J18" s="87" t="s">
        <v>20</v>
      </c>
    </row>
    <row r="19" spans="1:10" x14ac:dyDescent="0.35">
      <c r="A19" s="81" t="s">
        <v>34</v>
      </c>
      <c r="B19" s="88">
        <v>32</v>
      </c>
      <c r="C19" s="92">
        <v>21</v>
      </c>
      <c r="D19" s="96">
        <v>53</v>
      </c>
      <c r="E19" s="100">
        <v>-1</v>
      </c>
      <c r="F19" s="92">
        <v>-13</v>
      </c>
      <c r="G19" s="96">
        <v>-14</v>
      </c>
      <c r="H19" s="103">
        <v>-3.03030303030303E-2</v>
      </c>
      <c r="I19" s="104">
        <v>-0.38235294117647101</v>
      </c>
      <c r="J19" s="105">
        <v>-0.20895522388059701</v>
      </c>
    </row>
    <row r="20" spans="1:10" x14ac:dyDescent="0.35">
      <c r="A20" s="82" t="s">
        <v>35</v>
      </c>
      <c r="B20" s="89">
        <v>57</v>
      </c>
      <c r="C20" s="93">
        <v>32</v>
      </c>
      <c r="D20" s="97">
        <v>89</v>
      </c>
      <c r="E20" s="101">
        <v>-6</v>
      </c>
      <c r="F20" s="93">
        <v>-25</v>
      </c>
      <c r="G20" s="97">
        <v>-31</v>
      </c>
      <c r="H20" s="106">
        <v>-9.5238095238095205E-2</v>
      </c>
      <c r="I20" s="107">
        <v>-0.43859649122806998</v>
      </c>
      <c r="J20" s="108">
        <v>-0.25833333333333303</v>
      </c>
    </row>
    <row r="21" spans="1:10" x14ac:dyDescent="0.35">
      <c r="A21" s="82" t="s">
        <v>36</v>
      </c>
      <c r="B21" s="89">
        <v>180</v>
      </c>
      <c r="C21" s="93">
        <v>176</v>
      </c>
      <c r="D21" s="97">
        <v>356</v>
      </c>
      <c r="E21" s="101">
        <v>41</v>
      </c>
      <c r="F21" s="93">
        <v>52</v>
      </c>
      <c r="G21" s="97">
        <v>93</v>
      </c>
      <c r="H21" s="106">
        <v>0.29496402877697803</v>
      </c>
      <c r="I21" s="107">
        <v>0.41935483870967699</v>
      </c>
      <c r="J21" s="108">
        <v>0.35361216730037998</v>
      </c>
    </row>
    <row r="22" spans="1:10" x14ac:dyDescent="0.35">
      <c r="A22" s="82" t="s">
        <v>37</v>
      </c>
      <c r="B22" s="89">
        <v>154</v>
      </c>
      <c r="C22" s="93">
        <v>151</v>
      </c>
      <c r="D22" s="97">
        <v>305</v>
      </c>
      <c r="E22" s="101">
        <v>-12</v>
      </c>
      <c r="F22" s="93">
        <v>1</v>
      </c>
      <c r="G22" s="97">
        <v>-11</v>
      </c>
      <c r="H22" s="106">
        <v>-7.2289156626505993E-2</v>
      </c>
      <c r="I22" s="107">
        <v>6.6666666666666697E-3</v>
      </c>
      <c r="J22" s="108">
        <v>-3.48101265822785E-2</v>
      </c>
    </row>
    <row r="23" spans="1:10" x14ac:dyDescent="0.35">
      <c r="A23" s="82" t="s">
        <v>38</v>
      </c>
      <c r="B23" s="89">
        <v>43</v>
      </c>
      <c r="C23" s="93">
        <v>24</v>
      </c>
      <c r="D23" s="97">
        <v>67</v>
      </c>
      <c r="E23" s="101">
        <v>-28</v>
      </c>
      <c r="F23" s="93">
        <v>-30</v>
      </c>
      <c r="G23" s="97">
        <v>-58</v>
      </c>
      <c r="H23" s="106">
        <v>-0.39436619718309901</v>
      </c>
      <c r="I23" s="107">
        <v>-0.55555555555555602</v>
      </c>
      <c r="J23" s="108">
        <v>-0.46400000000000002</v>
      </c>
    </row>
    <row r="24" spans="1:10" x14ac:dyDescent="0.35">
      <c r="A24" s="82" t="s">
        <v>39</v>
      </c>
      <c r="B24" s="89">
        <v>112</v>
      </c>
      <c r="C24" s="93">
        <v>104</v>
      </c>
      <c r="D24" s="97">
        <v>216</v>
      </c>
      <c r="E24" s="101">
        <v>3</v>
      </c>
      <c r="F24" s="93">
        <v>-36</v>
      </c>
      <c r="G24" s="97">
        <v>-33</v>
      </c>
      <c r="H24" s="106">
        <v>2.7522935779816501E-2</v>
      </c>
      <c r="I24" s="107">
        <v>-0.25714285714285701</v>
      </c>
      <c r="J24" s="108">
        <v>-0.132530120481928</v>
      </c>
    </row>
    <row r="25" spans="1:10" x14ac:dyDescent="0.35">
      <c r="A25" s="82" t="s">
        <v>40</v>
      </c>
      <c r="B25" s="89">
        <v>34</v>
      </c>
      <c r="C25" s="93">
        <v>31</v>
      </c>
      <c r="D25" s="97">
        <v>65</v>
      </c>
      <c r="E25" s="101">
        <v>-2</v>
      </c>
      <c r="F25" s="93">
        <v>2</v>
      </c>
      <c r="G25" s="97">
        <v>0</v>
      </c>
      <c r="H25" s="106">
        <v>-5.5555555555555601E-2</v>
      </c>
      <c r="I25" s="107">
        <v>6.8965517241379296E-2</v>
      </c>
      <c r="J25" s="108">
        <v>0</v>
      </c>
    </row>
    <row r="26" spans="1:10" x14ac:dyDescent="0.35">
      <c r="A26" s="82" t="s">
        <v>41</v>
      </c>
      <c r="B26" s="89">
        <v>34</v>
      </c>
      <c r="C26" s="93">
        <v>34</v>
      </c>
      <c r="D26" s="97">
        <v>68</v>
      </c>
      <c r="E26" s="101">
        <v>12</v>
      </c>
      <c r="F26" s="93">
        <v>11</v>
      </c>
      <c r="G26" s="97">
        <v>23</v>
      </c>
      <c r="H26" s="106">
        <v>0.54545454545454497</v>
      </c>
      <c r="I26" s="107">
        <v>0.47826086956521702</v>
      </c>
      <c r="J26" s="108">
        <v>0.51111111111111096</v>
      </c>
    </row>
    <row r="27" spans="1:10" x14ac:dyDescent="0.35">
      <c r="A27" s="84" t="s">
        <v>42</v>
      </c>
      <c r="B27" s="90">
        <v>475</v>
      </c>
      <c r="C27" s="94">
        <v>483</v>
      </c>
      <c r="D27" s="98">
        <v>958</v>
      </c>
      <c r="E27" s="102">
        <v>-13</v>
      </c>
      <c r="F27" s="94">
        <v>-8</v>
      </c>
      <c r="G27" s="98">
        <v>-21</v>
      </c>
      <c r="H27" s="309">
        <v>-2.6639344262295101E-2</v>
      </c>
      <c r="I27" s="310">
        <v>-1.6293279022403299E-2</v>
      </c>
      <c r="J27" s="311">
        <v>-2.14504596527068E-2</v>
      </c>
    </row>
    <row r="28" spans="1:10" x14ac:dyDescent="0.35">
      <c r="A28" s="83" t="s">
        <v>43</v>
      </c>
      <c r="B28" s="91">
        <v>1121</v>
      </c>
      <c r="C28" s="95">
        <v>1056</v>
      </c>
      <c r="D28" s="99">
        <v>2177</v>
      </c>
      <c r="E28" s="95">
        <v>-6</v>
      </c>
      <c r="F28" s="95">
        <v>-46</v>
      </c>
      <c r="G28" s="99">
        <v>-52</v>
      </c>
      <c r="H28" s="109">
        <v>-5.3238686779059404E-3</v>
      </c>
      <c r="I28" s="109">
        <v>-4.1742286751361199E-2</v>
      </c>
      <c r="J28" s="110">
        <v>-2.3328847016599399E-2</v>
      </c>
    </row>
    <row r="34" spans="10:10" x14ac:dyDescent="0.35">
      <c r="J34" s="111" t="s">
        <v>45</v>
      </c>
    </row>
  </sheetData>
  <pageMargins left="0.7" right="0.7" top="0.78740157499999996" bottom="0.78740157499999996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"/>
  <sheetViews>
    <sheetView workbookViewId="0">
      <selection activeCell="E18" sqref="E18"/>
    </sheetView>
  </sheetViews>
  <sheetFormatPr baseColWidth="10" defaultRowHeight="14.5" x14ac:dyDescent="0.35"/>
  <sheetData>
    <row r="2" spans="1:20" x14ac:dyDescent="0.35">
      <c r="A2" s="265" t="s">
        <v>48</v>
      </c>
      <c r="B2" s="269" t="s">
        <v>15</v>
      </c>
      <c r="C2" s="268" t="s">
        <v>49</v>
      </c>
      <c r="D2" s="268" t="s">
        <v>50</v>
      </c>
      <c r="E2" s="268" t="s">
        <v>51</v>
      </c>
      <c r="F2" s="270" t="s">
        <v>26</v>
      </c>
      <c r="H2" s="3" t="str">
        <f>_xll.COGNAME("http://cognos.prod.ams/cognos11/bi/v1/disp","/content/folder[@name='Packages Cube']/folder[@name='ALV']/package[@name='svl_mon_bst_pers_light']","&lt;Package&gt;")</f>
        <v>svl_mon_bst_pers_light</v>
      </c>
      <c r="I2" s="3"/>
      <c r="J2" s="3"/>
      <c r="K2" s="3"/>
    </row>
    <row r="3" spans="1:20" x14ac:dyDescent="0.35">
      <c r="A3" s="267" t="s">
        <v>7</v>
      </c>
      <c r="B3" s="271">
        <v>25625</v>
      </c>
      <c r="C3" s="274">
        <v>26835</v>
      </c>
      <c r="D3" s="274">
        <v>-1210</v>
      </c>
      <c r="E3" s="277">
        <v>-4.5090367057946702E-2</v>
      </c>
      <c r="F3" s="280">
        <v>26230</v>
      </c>
      <c r="H3" s="3"/>
      <c r="K3" s="3"/>
      <c r="L3" s="3"/>
    </row>
    <row r="4" spans="1:20" x14ac:dyDescent="0.35">
      <c r="A4" s="268" t="s">
        <v>6</v>
      </c>
      <c r="B4" s="272">
        <v>11900</v>
      </c>
      <c r="C4" s="275">
        <v>13221</v>
      </c>
      <c r="D4" s="275">
        <v>-1321</v>
      </c>
      <c r="E4" s="278">
        <v>-9.9916799031843306E-2</v>
      </c>
      <c r="F4" s="281">
        <v>12560.5</v>
      </c>
      <c r="H4" s="3" t="str">
        <f>_xll.COGNAME("http://cognos.prod.ams/cognos11/bi/v1/disp","/content/folder[@name='Packages Cube']/folder[@name='ALV']/package[@name='svl_mon_bst_pers_light']","&lt;CubeCurrentPeriod&gt;")</f>
        <v>2021/Oct</v>
      </c>
      <c r="I4" s="3"/>
      <c r="M4" s="3"/>
      <c r="N4" s="3"/>
    </row>
    <row r="5" spans="1:20" x14ac:dyDescent="0.35">
      <c r="A5" s="266" t="s">
        <v>20</v>
      </c>
      <c r="B5" s="273">
        <v>37525</v>
      </c>
      <c r="C5" s="276">
        <v>40056</v>
      </c>
      <c r="D5" s="276">
        <v>-2531</v>
      </c>
      <c r="E5" s="279">
        <v>-6.3186538845616105E-2</v>
      </c>
      <c r="F5" s="281">
        <v>38790.5</v>
      </c>
      <c r="H5" s="3"/>
      <c r="I5" s="3"/>
      <c r="J5" s="3"/>
      <c r="N5" s="3"/>
      <c r="O5" s="3"/>
    </row>
    <row r="6" spans="1:20" x14ac:dyDescent="0.35">
      <c r="H6" s="3" t="str">
        <f>_xll.COGNAME("http://cognos.prod.ams/cognos11/bi/v1/disp","/content/folder[@name='Packages Cube']/folder[@name='ALV']/package[@name='svl_mon_bst_pers_light']","&lt;CubeDataUpdatedOn&gt;")</f>
        <v>2022-02-01T21:18:10.0000</v>
      </c>
      <c r="I6" s="3"/>
      <c r="J6" s="3"/>
      <c r="K6" s="3"/>
      <c r="L6" s="3"/>
      <c r="O6" s="3"/>
      <c r="P6" s="3"/>
    </row>
    <row r="7" spans="1:20" x14ac:dyDescent="0.35">
      <c r="H7" s="3"/>
      <c r="I7" s="3"/>
      <c r="J7" s="3"/>
      <c r="L7" s="3"/>
      <c r="M7" s="3"/>
      <c r="Q7" s="3"/>
      <c r="R7" s="3"/>
      <c r="S7" s="3"/>
    </row>
    <row r="8" spans="1:20" x14ac:dyDescent="0.35">
      <c r="A8" s="137" t="s">
        <v>52</v>
      </c>
      <c r="H8" s="3"/>
      <c r="I8" s="3"/>
      <c r="J8" s="3"/>
      <c r="K8" s="3"/>
      <c r="M8" s="3"/>
      <c r="S8" s="3"/>
      <c r="T8" s="3"/>
    </row>
    <row r="9" spans="1:20" x14ac:dyDescent="0.35">
      <c r="H9" s="283"/>
      <c r="I9" s="3"/>
      <c r="J9" s="3"/>
      <c r="K9" s="3"/>
      <c r="L9" s="3"/>
      <c r="M9" s="3"/>
      <c r="N9" s="3"/>
      <c r="O9" s="3"/>
    </row>
    <row r="10" spans="1:20" x14ac:dyDescent="0.35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35">
      <c r="N11" s="3"/>
      <c r="O11" s="3"/>
      <c r="P11" s="3"/>
      <c r="Q11" s="3"/>
      <c r="R11" s="3"/>
      <c r="S11" s="3"/>
      <c r="T11" s="3"/>
    </row>
  </sheetData>
  <pageMargins left="0.7" right="0.7" top="0.78740157499999996" bottom="0.78740157499999996" header="0.3" footer="0.3"/>
  <pageSetup paperSize="9"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15"/>
  <sheetViews>
    <sheetView workbookViewId="0">
      <selection activeCell="F16" sqref="F16"/>
    </sheetView>
  </sheetViews>
  <sheetFormatPr baseColWidth="10" defaultRowHeight="14.5" x14ac:dyDescent="0.35"/>
  <cols>
    <col min="5" max="5" width="50.453125" customWidth="1"/>
  </cols>
  <sheetData>
    <row r="2" spans="1:12" x14ac:dyDescent="0.35">
      <c r="A2" s="283">
        <v>44562</v>
      </c>
      <c r="B2" s="5"/>
      <c r="C2" s="5"/>
      <c r="D2" s="5"/>
      <c r="E2" s="5"/>
      <c r="F2" s="283">
        <v>44197</v>
      </c>
      <c r="G2" s="5"/>
      <c r="H2" s="5"/>
      <c r="I2" s="5"/>
      <c r="J2" s="5"/>
      <c r="K2" s="5"/>
      <c r="L2" s="5"/>
    </row>
    <row r="3" spans="1:12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35">
      <c r="A4" s="5">
        <v>20633</v>
      </c>
      <c r="B4" s="5" t="s">
        <v>69</v>
      </c>
      <c r="E4" s="5"/>
      <c r="F4" s="5">
        <v>16509</v>
      </c>
      <c r="G4" s="5" t="s">
        <v>69</v>
      </c>
      <c r="H4" s="5"/>
      <c r="I4" s="5"/>
      <c r="J4" s="5"/>
      <c r="K4" s="5"/>
      <c r="L4" s="5"/>
    </row>
    <row r="5" spans="1:12" x14ac:dyDescent="0.35">
      <c r="A5" s="5">
        <v>25887</v>
      </c>
      <c r="B5" s="5" t="s">
        <v>70</v>
      </c>
      <c r="E5" s="5"/>
      <c r="F5" s="5">
        <v>19537</v>
      </c>
      <c r="G5" s="5" t="s">
        <v>70</v>
      </c>
      <c r="H5" s="5"/>
      <c r="I5" s="5"/>
      <c r="J5" s="5"/>
      <c r="K5" s="5"/>
      <c r="L5" s="5"/>
    </row>
    <row r="6" spans="1:12" s="285" customFormat="1" ht="14" x14ac:dyDescent="0.3"/>
    <row r="7" spans="1:12" s="285" customFormat="1" ht="14" x14ac:dyDescent="0.3">
      <c r="A7" s="285">
        <f>SUM(A4:A5)</f>
        <v>46520</v>
      </c>
      <c r="C7" s="285">
        <f>A7-F7</f>
        <v>10474</v>
      </c>
      <c r="F7" s="285">
        <f>SUM(F4:F5)</f>
        <v>36046</v>
      </c>
    </row>
    <row r="8" spans="1:12" s="285" customFormat="1" ht="14" x14ac:dyDescent="0.3">
      <c r="F8" s="285" t="s">
        <v>72</v>
      </c>
    </row>
    <row r="9" spans="1:12" s="285" customFormat="1" ht="14" x14ac:dyDescent="0.3">
      <c r="A9" s="285" t="s">
        <v>72</v>
      </c>
      <c r="F9" s="285" t="s">
        <v>82</v>
      </c>
    </row>
    <row r="10" spans="1:12" s="285" customFormat="1" ht="14" x14ac:dyDescent="0.3">
      <c r="A10" s="285" t="s">
        <v>81</v>
      </c>
      <c r="F10" s="285" t="s">
        <v>71</v>
      </c>
    </row>
    <row r="11" spans="1:12" s="285" customFormat="1" ht="14" x14ac:dyDescent="0.3">
      <c r="A11" s="285" t="s">
        <v>71</v>
      </c>
    </row>
    <row r="12" spans="1:12" s="285" customFormat="1" ht="14" x14ac:dyDescent="0.3"/>
    <row r="13" spans="1:12" s="285" customFormat="1" ht="14" x14ac:dyDescent="0.3"/>
    <row r="14" spans="1:12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.5" x14ac:dyDescent="0.35">
      <c r="A15" s="284" t="s">
        <v>68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7"/>
  <sheetViews>
    <sheetView workbookViewId="0">
      <selection activeCell="M15" sqref="M15"/>
    </sheetView>
  </sheetViews>
  <sheetFormatPr baseColWidth="10" defaultRowHeight="14.5" x14ac:dyDescent="0.35"/>
  <cols>
    <col min="1" max="1" width="16.453125" customWidth="1"/>
    <col min="2" max="2" width="31.7265625" customWidth="1"/>
  </cols>
  <sheetData>
    <row r="1" spans="1:20" x14ac:dyDescent="0.35">
      <c r="A1" s="111" t="s">
        <v>62</v>
      </c>
    </row>
    <row r="2" spans="1:20" x14ac:dyDescent="0.35">
      <c r="A2" s="246" t="s">
        <v>21</v>
      </c>
      <c r="B2" s="247" t="s">
        <v>15</v>
      </c>
      <c r="C2" s="250" t="s">
        <v>16</v>
      </c>
      <c r="D2" s="249" t="s">
        <v>17</v>
      </c>
      <c r="E2" s="250" t="s">
        <v>18</v>
      </c>
      <c r="F2" s="251" t="s">
        <v>19</v>
      </c>
      <c r="J2" s="3" t="str">
        <f>_xll.COGNAME("http://cognos.prod.ams/cognos11/bi/v1/disp","/content/folder[@name='Packages Cube']/folder[@name='AMB']/package[@name='amb_pst_lfd']","&lt;Package&gt;")</f>
        <v>amb_pst_lfd</v>
      </c>
    </row>
    <row r="3" spans="1:20" x14ac:dyDescent="0.35">
      <c r="B3" s="247" t="s">
        <v>79</v>
      </c>
      <c r="C3" s="249" t="s">
        <v>80</v>
      </c>
      <c r="D3" s="4"/>
      <c r="E3" s="4"/>
      <c r="F3" s="4"/>
      <c r="J3" s="3" t="str">
        <f>_xll.COGNAME("http://cognos.prod.ams/cognos11/bi/v1/disp","/content/folder[@name='Packages Cube']/folder[@name='AMB']/package[@name='amb_pst_lfd']","&lt;CubeCurrentPeriod&gt;")</f>
        <v>2022/Jan</v>
      </c>
    </row>
    <row r="4" spans="1:20" x14ac:dyDescent="0.35">
      <c r="A4" s="248" t="s">
        <v>7</v>
      </c>
      <c r="B4" s="254">
        <v>3869</v>
      </c>
      <c r="C4" s="257">
        <v>3374</v>
      </c>
      <c r="D4" s="257">
        <v>495</v>
      </c>
      <c r="E4" s="260">
        <v>0.146710136336692</v>
      </c>
      <c r="F4" s="263">
        <v>3621.5</v>
      </c>
      <c r="J4" s="3"/>
      <c r="K4" s="3"/>
    </row>
    <row r="5" spans="1:20" x14ac:dyDescent="0.35">
      <c r="A5" s="253" t="s">
        <v>6</v>
      </c>
      <c r="B5" s="255">
        <v>3825</v>
      </c>
      <c r="C5" s="258">
        <v>3263</v>
      </c>
      <c r="D5" s="258">
        <v>562</v>
      </c>
      <c r="E5" s="261">
        <v>0.17223414036163001</v>
      </c>
      <c r="F5" s="264">
        <v>3544</v>
      </c>
      <c r="J5" s="3"/>
      <c r="K5" s="3"/>
    </row>
    <row r="6" spans="1:20" x14ac:dyDescent="0.35">
      <c r="A6" s="252" t="s">
        <v>20</v>
      </c>
      <c r="B6" s="256">
        <v>7694</v>
      </c>
      <c r="C6" s="259">
        <v>6637</v>
      </c>
      <c r="D6" s="259">
        <v>1057</v>
      </c>
      <c r="E6" s="262">
        <v>0.15925870122043101</v>
      </c>
      <c r="F6" s="264">
        <v>7165.5</v>
      </c>
      <c r="K6" s="3"/>
      <c r="L6" s="3"/>
    </row>
    <row r="7" spans="1:20" x14ac:dyDescent="0.35">
      <c r="L7" s="3"/>
      <c r="M7" s="3"/>
    </row>
    <row r="8" spans="1:20" x14ac:dyDescent="0.35">
      <c r="A8" s="111" t="s">
        <v>63</v>
      </c>
      <c r="L8" s="3"/>
      <c r="N8" s="3"/>
    </row>
    <row r="9" spans="1:20" x14ac:dyDescent="0.35">
      <c r="M9" s="3"/>
      <c r="N9" s="3"/>
      <c r="O9" s="3"/>
      <c r="P9" s="3"/>
      <c r="Q9" s="3"/>
      <c r="R9" s="3"/>
      <c r="S9" s="3"/>
      <c r="T9" s="3"/>
    </row>
    <row r="10" spans="1:20" x14ac:dyDescent="0.35">
      <c r="A10" s="158" t="s">
        <v>21</v>
      </c>
      <c r="B10" s="159" t="s">
        <v>15</v>
      </c>
      <c r="C10" s="162" t="s">
        <v>16</v>
      </c>
      <c r="D10" s="161" t="s">
        <v>17</v>
      </c>
      <c r="E10" s="162" t="s">
        <v>18</v>
      </c>
      <c r="F10" s="163" t="s">
        <v>19</v>
      </c>
      <c r="Q10" s="3"/>
      <c r="R10" s="3"/>
    </row>
    <row r="11" spans="1:20" x14ac:dyDescent="0.35">
      <c r="B11" s="159" t="s">
        <v>79</v>
      </c>
      <c r="C11" s="161" t="s">
        <v>80</v>
      </c>
      <c r="D11" s="4"/>
      <c r="E11" s="4"/>
      <c r="F11" s="4"/>
      <c r="S11" s="3"/>
      <c r="T11" s="3"/>
    </row>
    <row r="12" spans="1:20" x14ac:dyDescent="0.35">
      <c r="A12" s="160" t="s">
        <v>7</v>
      </c>
      <c r="B12" s="166">
        <v>39950</v>
      </c>
      <c r="C12" s="169">
        <v>57333</v>
      </c>
      <c r="D12" s="169">
        <v>-17383</v>
      </c>
      <c r="E12" s="172">
        <v>-0.30319362321873999</v>
      </c>
      <c r="F12" s="175">
        <v>48641.5</v>
      </c>
    </row>
    <row r="13" spans="1:20" x14ac:dyDescent="0.35">
      <c r="A13" s="165" t="s">
        <v>6</v>
      </c>
      <c r="B13" s="167">
        <v>72145</v>
      </c>
      <c r="C13" s="170">
        <v>91715</v>
      </c>
      <c r="D13" s="170">
        <v>-19570</v>
      </c>
      <c r="E13" s="173">
        <v>-0.21337840047974699</v>
      </c>
      <c r="F13" s="176">
        <v>81930</v>
      </c>
    </row>
    <row r="14" spans="1:20" x14ac:dyDescent="0.35">
      <c r="A14" s="164" t="s">
        <v>20</v>
      </c>
      <c r="B14" s="168">
        <v>112095</v>
      </c>
      <c r="C14" s="171">
        <v>149048</v>
      </c>
      <c r="D14" s="171">
        <v>-36953</v>
      </c>
      <c r="E14" s="174">
        <v>-0.24792684235950799</v>
      </c>
      <c r="F14" s="176">
        <v>130571.5</v>
      </c>
    </row>
    <row r="16" spans="1:20" s="5" customFormat="1" x14ac:dyDescent="0.35">
      <c r="A16" s="111" t="s">
        <v>22</v>
      </c>
    </row>
    <row r="18" spans="1:7" x14ac:dyDescent="0.35">
      <c r="A18" s="177" t="s">
        <v>22</v>
      </c>
      <c r="B18" s="178" t="s">
        <v>15</v>
      </c>
      <c r="C18" s="181" t="s">
        <v>16</v>
      </c>
      <c r="D18" s="180" t="s">
        <v>17</v>
      </c>
      <c r="E18" s="181" t="s">
        <v>18</v>
      </c>
      <c r="F18" s="182" t="s">
        <v>19</v>
      </c>
    </row>
    <row r="19" spans="1:7" x14ac:dyDescent="0.35">
      <c r="B19" s="178" t="s">
        <v>79</v>
      </c>
      <c r="C19" s="180" t="s">
        <v>80</v>
      </c>
      <c r="D19" s="4"/>
      <c r="E19" s="4"/>
      <c r="F19" s="4"/>
    </row>
    <row r="20" spans="1:7" x14ac:dyDescent="0.35">
      <c r="A20" s="179" t="s">
        <v>7</v>
      </c>
      <c r="B20" s="185">
        <v>202.92671066342501</v>
      </c>
      <c r="C20" s="188">
        <v>197.07860002966001</v>
      </c>
      <c r="D20" s="188">
        <v>5.8481106337644304</v>
      </c>
      <c r="E20" s="191">
        <v>2.96740013014315E-2</v>
      </c>
      <c r="F20" s="194">
        <v>200.36274382314701</v>
      </c>
    </row>
    <row r="21" spans="1:7" x14ac:dyDescent="0.35">
      <c r="A21" s="184" t="s">
        <v>6</v>
      </c>
      <c r="B21" s="186">
        <v>175.01615690989701</v>
      </c>
      <c r="C21" s="189">
        <v>163.14627389417299</v>
      </c>
      <c r="D21" s="189">
        <v>11.869883015724</v>
      </c>
      <c r="E21" s="192">
        <v>7.27560779195211E-2</v>
      </c>
      <c r="F21" s="195">
        <v>169.690545243619</v>
      </c>
    </row>
    <row r="22" spans="1:7" x14ac:dyDescent="0.35">
      <c r="A22" s="183" t="s">
        <v>20</v>
      </c>
      <c r="B22" s="187">
        <v>186.001549398469</v>
      </c>
      <c r="C22" s="190">
        <v>176.167311632142</v>
      </c>
      <c r="D22" s="190">
        <v>9.8342377663267904</v>
      </c>
      <c r="E22" s="193">
        <v>5.5823283418559702E-2</v>
      </c>
      <c r="F22" s="195">
        <v>181.62845429699399</v>
      </c>
    </row>
    <row r="24" spans="1:7" x14ac:dyDescent="0.35">
      <c r="A24" s="111" t="s">
        <v>64</v>
      </c>
    </row>
    <row r="26" spans="1:7" x14ac:dyDescent="0.35">
      <c r="A26" s="196" t="s">
        <v>21</v>
      </c>
      <c r="C26" s="198" t="s">
        <v>15</v>
      </c>
      <c r="D26" s="201" t="s">
        <v>16</v>
      </c>
      <c r="E26" s="200" t="s">
        <v>17</v>
      </c>
      <c r="F26" s="201" t="s">
        <v>18</v>
      </c>
      <c r="G26" s="203" t="s">
        <v>19</v>
      </c>
    </row>
    <row r="27" spans="1:7" x14ac:dyDescent="0.35">
      <c r="C27" s="198" t="s">
        <v>79</v>
      </c>
      <c r="D27" s="200" t="s">
        <v>80</v>
      </c>
      <c r="E27" s="4"/>
      <c r="F27" s="4"/>
      <c r="G27" s="4"/>
    </row>
    <row r="28" spans="1:7" x14ac:dyDescent="0.35">
      <c r="A28" s="199" t="s">
        <v>7</v>
      </c>
      <c r="B28" s="197" t="s">
        <v>24</v>
      </c>
      <c r="C28" s="208">
        <v>5725</v>
      </c>
      <c r="D28" s="213">
        <v>11987</v>
      </c>
      <c r="E28" s="213">
        <v>-6262</v>
      </c>
      <c r="F28" s="218">
        <v>-0.52239926587136098</v>
      </c>
      <c r="G28" s="223">
        <v>8856</v>
      </c>
    </row>
    <row r="29" spans="1:7" x14ac:dyDescent="0.35">
      <c r="A29" s="4"/>
      <c r="B29" s="201" t="s">
        <v>23</v>
      </c>
      <c r="C29" s="209">
        <v>11532</v>
      </c>
      <c r="D29" s="214">
        <v>15042</v>
      </c>
      <c r="E29" s="214">
        <v>-3510</v>
      </c>
      <c r="F29" s="219">
        <v>-0.233346629437575</v>
      </c>
      <c r="G29" s="224">
        <v>13287</v>
      </c>
    </row>
    <row r="30" spans="1:7" x14ac:dyDescent="0.35">
      <c r="A30" s="4"/>
      <c r="B30" s="204" t="s">
        <v>25</v>
      </c>
      <c r="C30" s="209">
        <v>17257</v>
      </c>
      <c r="D30" s="214">
        <v>27029</v>
      </c>
      <c r="E30" s="214">
        <v>-9772</v>
      </c>
      <c r="F30" s="219">
        <v>-0.75574589530893499</v>
      </c>
      <c r="G30" s="224">
        <v>22143</v>
      </c>
    </row>
    <row r="31" spans="1:7" x14ac:dyDescent="0.35">
      <c r="A31" s="4"/>
      <c r="B31" s="205" t="s">
        <v>26</v>
      </c>
      <c r="C31" s="210">
        <v>17257</v>
      </c>
      <c r="D31" s="215">
        <v>27029</v>
      </c>
      <c r="E31" s="215">
        <v>-9772</v>
      </c>
      <c r="F31" s="220">
        <v>-0.36153760775463401</v>
      </c>
      <c r="G31" s="215">
        <v>22143</v>
      </c>
    </row>
    <row r="32" spans="1:7" x14ac:dyDescent="0.35">
      <c r="A32" s="199" t="s">
        <v>6</v>
      </c>
      <c r="B32" s="197" t="s">
        <v>24</v>
      </c>
      <c r="C32" s="211">
        <v>7571</v>
      </c>
      <c r="D32" s="216">
        <v>15044</v>
      </c>
      <c r="E32" s="216">
        <v>-7473</v>
      </c>
      <c r="F32" s="221">
        <v>-0.49674288752991203</v>
      </c>
      <c r="G32" s="224">
        <v>11307.5</v>
      </c>
    </row>
    <row r="33" spans="1:7" x14ac:dyDescent="0.35">
      <c r="A33" s="4"/>
      <c r="B33" s="201" t="s">
        <v>23</v>
      </c>
      <c r="C33" s="209">
        <v>20929</v>
      </c>
      <c r="D33" s="214">
        <v>26907</v>
      </c>
      <c r="E33" s="214">
        <v>-5978</v>
      </c>
      <c r="F33" s="219">
        <v>-0.22217266882223999</v>
      </c>
      <c r="G33" s="224">
        <v>23918</v>
      </c>
    </row>
    <row r="34" spans="1:7" x14ac:dyDescent="0.35">
      <c r="A34" s="4"/>
      <c r="B34" s="204" t="s">
        <v>25</v>
      </c>
      <c r="C34" s="209">
        <v>28500</v>
      </c>
      <c r="D34" s="214">
        <v>41951</v>
      </c>
      <c r="E34" s="214">
        <v>-13451</v>
      </c>
      <c r="F34" s="219">
        <v>-0.71891555635215199</v>
      </c>
      <c r="G34" s="224">
        <v>35225.5</v>
      </c>
    </row>
    <row r="35" spans="1:7" x14ac:dyDescent="0.35">
      <c r="A35" s="4"/>
      <c r="B35" s="205" t="s">
        <v>26</v>
      </c>
      <c r="C35" s="210">
        <v>28500</v>
      </c>
      <c r="D35" s="215">
        <v>41951</v>
      </c>
      <c r="E35" s="215">
        <v>-13451</v>
      </c>
      <c r="F35" s="220">
        <v>-0.32063598007198901</v>
      </c>
      <c r="G35" s="215">
        <v>35225.5</v>
      </c>
    </row>
    <row r="36" spans="1:7" x14ac:dyDescent="0.35">
      <c r="A36" s="202" t="s">
        <v>20</v>
      </c>
      <c r="B36" s="206" t="s">
        <v>24</v>
      </c>
      <c r="C36" s="212">
        <v>13296</v>
      </c>
      <c r="D36" s="217">
        <v>27031</v>
      </c>
      <c r="E36" s="217">
        <v>-13735</v>
      </c>
      <c r="F36" s="222">
        <v>-0.50812030631497196</v>
      </c>
      <c r="G36" s="225">
        <v>20163.5</v>
      </c>
    </row>
    <row r="37" spans="1:7" x14ac:dyDescent="0.35">
      <c r="A37" s="4"/>
      <c r="B37" s="207" t="s">
        <v>23</v>
      </c>
      <c r="C37" s="212">
        <v>32461</v>
      </c>
      <c r="D37" s="217">
        <v>41949</v>
      </c>
      <c r="E37" s="217">
        <v>-9488</v>
      </c>
      <c r="F37" s="222">
        <v>-0.226179408329162</v>
      </c>
      <c r="G37" s="225">
        <v>37205</v>
      </c>
    </row>
    <row r="38" spans="1:7" x14ac:dyDescent="0.35">
      <c r="A38" s="4"/>
      <c r="B38" s="207" t="s">
        <v>25</v>
      </c>
      <c r="C38" s="212">
        <v>45757</v>
      </c>
      <c r="D38" s="217">
        <v>68980</v>
      </c>
      <c r="E38" s="217">
        <v>-23223</v>
      </c>
      <c r="F38" s="222">
        <v>-0.73429971464413302</v>
      </c>
      <c r="G38" s="225">
        <v>57368.5</v>
      </c>
    </row>
    <row r="39" spans="1:7" x14ac:dyDescent="0.35">
      <c r="A39" s="4"/>
      <c r="B39" s="207" t="s">
        <v>26</v>
      </c>
      <c r="C39" s="212">
        <v>45757</v>
      </c>
      <c r="D39" s="217">
        <v>68980</v>
      </c>
      <c r="E39" s="217">
        <v>-23223</v>
      </c>
      <c r="F39" s="222">
        <v>-0.33666280081182998</v>
      </c>
      <c r="G39" s="225">
        <v>57368.5</v>
      </c>
    </row>
    <row r="41" spans="1:7" x14ac:dyDescent="0.35">
      <c r="A41" s="111" t="s">
        <v>65</v>
      </c>
    </row>
    <row r="43" spans="1:7" x14ac:dyDescent="0.35">
      <c r="A43" s="226" t="s">
        <v>21</v>
      </c>
      <c r="B43" s="227" t="s">
        <v>15</v>
      </c>
      <c r="C43" s="230" t="s">
        <v>16</v>
      </c>
      <c r="D43" s="229" t="s">
        <v>17</v>
      </c>
      <c r="E43" s="230" t="s">
        <v>18</v>
      </c>
      <c r="F43" s="231" t="s">
        <v>19</v>
      </c>
    </row>
    <row r="44" spans="1:7" x14ac:dyDescent="0.35">
      <c r="B44" s="227" t="s">
        <v>79</v>
      </c>
      <c r="C44" s="229" t="s">
        <v>80</v>
      </c>
      <c r="D44" s="4"/>
      <c r="E44" s="4"/>
      <c r="F44" s="4"/>
    </row>
    <row r="45" spans="1:7" x14ac:dyDescent="0.35">
      <c r="A45" s="228" t="s">
        <v>7</v>
      </c>
      <c r="B45" s="234">
        <v>19247</v>
      </c>
      <c r="C45" s="237">
        <v>22388</v>
      </c>
      <c r="D45" s="237">
        <v>-3141</v>
      </c>
      <c r="E45" s="240">
        <v>-0.14029837412899801</v>
      </c>
      <c r="F45" s="243">
        <v>20817.5</v>
      </c>
    </row>
    <row r="46" spans="1:7" x14ac:dyDescent="0.35">
      <c r="A46" s="233" t="s">
        <v>6</v>
      </c>
      <c r="B46" s="235">
        <v>31404</v>
      </c>
      <c r="C46" s="238">
        <v>36453</v>
      </c>
      <c r="D46" s="238">
        <v>-5049</v>
      </c>
      <c r="E46" s="241">
        <v>-0.13850711875565799</v>
      </c>
      <c r="F46" s="244">
        <v>33928.5</v>
      </c>
    </row>
    <row r="47" spans="1:7" x14ac:dyDescent="0.35">
      <c r="A47" s="232" t="s">
        <v>20</v>
      </c>
      <c r="B47" s="236">
        <v>50651</v>
      </c>
      <c r="C47" s="239">
        <v>58841</v>
      </c>
      <c r="D47" s="239">
        <v>-8190</v>
      </c>
      <c r="E47" s="242">
        <v>-0.139188660967693</v>
      </c>
      <c r="F47" s="244">
        <v>54746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45</vt:i4>
      </vt:variant>
    </vt:vector>
  </HeadingPairs>
  <TitlesOfParts>
    <vt:vector size="51" baseType="lpstr">
      <vt:lpstr>aktueller Monat</vt:lpstr>
      <vt:lpstr>UB und ALQ</vt:lpstr>
      <vt:lpstr>AA SchA</vt:lpstr>
      <vt:lpstr>ATZG</vt:lpstr>
      <vt:lpstr>Beschäftigungsinitiative 50+</vt:lpstr>
      <vt:lpstr>AMB</vt:lpstr>
      <vt:lpstr>ÄltereAL_fbaec708a22c4cd595a9c7d73193535e_fbaec708a22c4cd595a9c7d73193535e</vt:lpstr>
      <vt:lpstr>ÄltereAL_fbaec708a22c4cd595a9c7d73193535e_fbaec708a22c4cd595a9c7d73193535e_Columns</vt:lpstr>
      <vt:lpstr>ÄltereAL_fbaec708a22c4cd595a9c7d73193535e_fbaec708a22c4cd595a9c7d73193535e_Measure</vt:lpstr>
      <vt:lpstr>ÄltereAL_fbaec708a22c4cd595a9c7d73193535e_fbaec708a22c4cd595a9c7d73193535e_Rows</vt:lpstr>
      <vt:lpstr>ÄltereArbeitsaufnahmenJahrbisher_VIP_fbaec708a22c4cd595a9c7d73193535e_fbaec708a22c4cd595a9c7d73193535e</vt:lpstr>
      <vt:lpstr>ÄltereArbeitsaufnahmenJahrbisher_VIP_fbaec708a22c4cd595a9c7d73193535e_fbaec708a22c4cd595a9c7d73193535e_Columns</vt:lpstr>
      <vt:lpstr>ÄltereArbeitsaufnahmenJahrbisher_VIP_fbaec708a22c4cd595a9c7d73193535e_fbaec708a22c4cd595a9c7d73193535e_Measure</vt:lpstr>
      <vt:lpstr>ÄltereArbeitsaufnahmenJahrbisher_VIP_fbaec708a22c4cd595a9c7d73193535e_fbaec708a22c4cd595a9c7d73193535e_Rows</vt:lpstr>
      <vt:lpstr>ÄltereDSVWD_fbaec708a22c4cd595a9c7d73193535e_fbaec708a22c4cd595a9c7d73193535e</vt:lpstr>
      <vt:lpstr>ÄltereDSVWD_fbaec708a22c4cd595a9c7d73193535e_fbaec708a22c4cd595a9c7d73193535e_Columns</vt:lpstr>
      <vt:lpstr>ÄltereDSVWD_fbaec708a22c4cd595a9c7d73193535e_fbaec708a22c4cd595a9c7d73193535e_Measure</vt:lpstr>
      <vt:lpstr>ÄltereDSVWD_fbaec708a22c4cd595a9c7d73193535e_fbaec708a22c4cd595a9c7d73193535e_Rows</vt:lpstr>
      <vt:lpstr>ÄltereLangzeitAL1_fbaec708a22c4cd595a9c7d73193535e_fbaec708a22c4cd595a9c7d73193535e_1</vt:lpstr>
      <vt:lpstr>ÄltereLangzeitAL1_fbaec708a22c4cd595a9c7d73193535e_fbaec708a22c4cd595a9c7d73193535e_1_Columns</vt:lpstr>
      <vt:lpstr>ÄltereLangzeitAL1_fbaec708a22c4cd595a9c7d73193535e_fbaec708a22c4cd595a9c7d73193535e_1_Measure</vt:lpstr>
      <vt:lpstr>ÄltereLangzeitAL1_fbaec708a22c4cd595a9c7d73193535e_fbaec708a22c4cd595a9c7d73193535e_1_Rows</vt:lpstr>
      <vt:lpstr>ÄltereLZBL1_fbaec708a22c4cd595a9c7d73193535e_fbaec708a22c4cd595a9c7d73193535e</vt:lpstr>
      <vt:lpstr>ÄltereLZBL1_fbaec708a22c4cd595a9c7d73193535e_fbaec708a22c4cd595a9c7d73193535e_Columns</vt:lpstr>
      <vt:lpstr>ÄltereLZBL1_fbaec708a22c4cd595a9c7d73193535e_fbaec708a22c4cd595a9c7d73193535e_Measure</vt:lpstr>
      <vt:lpstr>ÄltereLZBL1_fbaec708a22c4cd595a9c7d73193535e_fbaec708a22c4cd595a9c7d73193535e_Rows</vt:lpstr>
      <vt:lpstr>ÄltereSC_fbaec708a22c4cd595a9c7d73193535e_fbaec708a22c4cd595a9c7d73193535e</vt:lpstr>
      <vt:lpstr>ÄltereSC_fbaec708a22c4cd595a9c7d73193535e_fbaec708a22c4cd595a9c7d73193535e_Columns</vt:lpstr>
      <vt:lpstr>ÄltereSC_fbaec708a22c4cd595a9c7d73193535e_fbaec708a22c4cd595a9c7d73193535e_Measure</vt:lpstr>
      <vt:lpstr>ÄltereSC_fbaec708a22c4cd595a9c7d73193535e_fbaec708a22c4cd595a9c7d73193535e_Rows</vt:lpstr>
      <vt:lpstr>ÄltereSC1_fbaec708a22c4cd595a9c7d73193535e_fbaec708a22c4cd595a9c7d73193535e</vt:lpstr>
      <vt:lpstr>ÄltereSC1_fbaec708a22c4cd595a9c7d73193535e_fbaec708a22c4cd595a9c7d73193535e_Columns</vt:lpstr>
      <vt:lpstr>ÄltereSC1_fbaec708a22c4cd595a9c7d73193535e_fbaec708a22c4cd595a9c7d73193535e_Measure</vt:lpstr>
      <vt:lpstr>ÄltereSC1_fbaec708a22c4cd595a9c7d73193535e_fbaec708a22c4cd595a9c7d73193535e_Rows</vt:lpstr>
      <vt:lpstr>ÄltereSchulungsaufnahmenJahrbisher_VIP_fbaec708a22c4cd595a9c7d73193535e_fbaec708a22c4cd595a9c7d73193535e</vt:lpstr>
      <vt:lpstr>ÄltereSchulungsaufnahmenJahrbisher_VIP_fbaec708a22c4cd595a9c7d73193535e_fbaec708a22c4cd595a9c7d73193535e_Columns</vt:lpstr>
      <vt:lpstr>ÄltereSchulungsaufnahmenJahrbisher_VIP_fbaec708a22c4cd595a9c7d73193535e_fbaec708a22c4cd595a9c7d73193535e_Measure</vt:lpstr>
      <vt:lpstr>ÄltereSchulungsaufnahmenJahrbisher_VIP_fbaec708a22c4cd595a9c7d73193535e_fbaec708a22c4cd595a9c7d73193535e_Rows</vt:lpstr>
      <vt:lpstr>AltersteilzeitgeldbezaktMonat_fbaec708a22c4cd595a9c7d73193535e_fbaec708a22c4cd595a9c7d73193535e</vt:lpstr>
      <vt:lpstr>AltersteilzeitgeldbezaktMonat_fbaec708a22c4cd595a9c7d73193535e_fbaec708a22c4cd595a9c7d73193535e_Columns</vt:lpstr>
      <vt:lpstr>AltersteilzeitgeldbezaktMonat_fbaec708a22c4cd595a9c7d73193535e_fbaec708a22c4cd595a9c7d73193535e_Measure</vt:lpstr>
      <vt:lpstr>AltersteilzeitgeldbezaktMonat_fbaec708a22c4cd595a9c7d73193535e_fbaec708a22c4cd595a9c7d73193535e_Rows</vt:lpstr>
      <vt:lpstr>AltersteilzeitgeldbezaktMonat1_fbaec708a22c4cd595a9c7d73193535e_fbaec708a22c4cd595a9c7d73193535e</vt:lpstr>
      <vt:lpstr>AltersteilzeitgeldbezaktMonat1_fbaec708a22c4cd595a9c7d73193535e_fbaec708a22c4cd595a9c7d73193535e_Columns</vt:lpstr>
      <vt:lpstr>AltersteilzeitgeldbezaktMonat1_fbaec708a22c4cd595a9c7d73193535e_fbaec708a22c4cd595a9c7d73193535e_Measure</vt:lpstr>
      <vt:lpstr>AltersteilzeitgeldbezaktMonat1_fbaec708a22c4cd595a9c7d73193535e_fbaec708a22c4cd595a9c7d73193535e_Rows</vt:lpstr>
      <vt:lpstr>'aktueller Monat'!Druckbereich</vt:lpstr>
      <vt:lpstr>mon_lg_besch_alq_allgem_ubundalq_Crosstab1_Crosstab1</vt:lpstr>
      <vt:lpstr>mon_lg_besch_alq_allgem_ubundalq_Crosstab1_Crosstab1_Columns</vt:lpstr>
      <vt:lpstr>mon_lg_besch_alq_allgem_ubundalq_Crosstab1_Crosstab1_Measure</vt:lpstr>
      <vt:lpstr>mon_lg_besch_alq_allgem_ubundalq_Crosstab1_Crosstab1_Rows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bewerterter Microsoft Kund</dc:creator>
  <cp:lastModifiedBy>TÜRK Anika</cp:lastModifiedBy>
  <cp:lastPrinted>2019-11-14T12:11:29Z</cp:lastPrinted>
  <dcterms:created xsi:type="dcterms:W3CDTF">2003-03-26T10:34:43Z</dcterms:created>
  <dcterms:modified xsi:type="dcterms:W3CDTF">2022-02-17T09:26:36Z</dcterms:modified>
</cp:coreProperties>
</file>