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400ALLE\Freudenthaler\Budget\VA-Beilagen\Internet 2020\ÖStP\"/>
    </mc:Choice>
  </mc:AlternateContent>
  <bookViews>
    <workbookView xWindow="14385" yWindow="6255" windowWidth="14430" windowHeight="6150"/>
  </bookViews>
  <sheets>
    <sheet name="budget kuf" sheetId="1" r:id="rId1"/>
    <sheet name="wertpapiere ra 2018" sheetId="2" r:id="rId2"/>
  </sheets>
  <definedNames>
    <definedName name="_xlnm.Print_Area" localSheetId="0">'budget kuf'!$A$1:$H$37</definedName>
    <definedName name="_xlnm.Print_Area" localSheetId="1">'wertpapiere ra 2018'!$A$1:$I$30</definedName>
    <definedName name="Z_1B2D62F4_9C66_481B_ABB5_1F7F2C86CB9D_.wvu.Cols" localSheetId="0" hidden="1">'budget kuf'!$H:$H,'budget kuf'!$I:$I</definedName>
    <definedName name="Z_1B2D62F4_9C66_481B_ABB5_1F7F2C86CB9D_.wvu.PrintArea" localSheetId="0" hidden="1">'budget kuf'!$A$1:$H$37</definedName>
    <definedName name="Z_367F4A1B_6CE3_4586_9863_8D4BBC7CEAA5_.wvu.Cols" localSheetId="0" hidden="1">'budget kuf'!$H:$H,'budget kuf'!$I:$I</definedName>
    <definedName name="Z_367F4A1B_6CE3_4586_9863_8D4BBC7CEAA5_.wvu.PrintArea" localSheetId="0" hidden="1">'budget kuf'!$A$1:$H$37</definedName>
    <definedName name="Z_752AC077_50C2_4CDB_B21B_53B38E304C20_.wvu.Cols" localSheetId="0" hidden="1">'budget kuf'!$H:$H,'budget kuf'!$I:$I</definedName>
    <definedName name="Z_752AC077_50C2_4CDB_B21B_53B38E304C20_.wvu.PrintArea" localSheetId="0" hidden="1">'budget kuf'!$A$1:$H$37</definedName>
    <definedName name="Z_8267A9CC_7498_4151_98A2_B3C278AA95DB_.wvu.Cols" localSheetId="0" hidden="1">'budget kuf'!$H:$H,'budget kuf'!$I:$I</definedName>
    <definedName name="Z_8267A9CC_7498_4151_98A2_B3C278AA95DB_.wvu.PrintArea" localSheetId="0" hidden="1">'budget kuf'!$A$1:$H$37</definedName>
    <definedName name="Z_DD2523FC_71EC_47F9_BE84_2B8F4A0BAA20_.wvu.Cols" localSheetId="0" hidden="1">'budget kuf'!$H:$H,'budget kuf'!$I:$I</definedName>
    <definedName name="Z_DD2523FC_71EC_47F9_BE84_2B8F4A0BAA20_.wvu.PrintArea" localSheetId="0" hidden="1">'budget kuf'!$A$1:$H$37</definedName>
    <definedName name="Z_EBCF2798_20B7_4635_9BA6_179B382CF608_.wvu.Cols" localSheetId="0" hidden="1">'budget kuf'!$H:$H,'budget kuf'!$I:$I</definedName>
    <definedName name="Z_EBCF2798_20B7_4635_9BA6_179B382CF608_.wvu.PrintArea" localSheetId="0" hidden="1">'budget kuf'!$A$1:$H$37</definedName>
    <definedName name="Z_F47C3D1E_FDDB_4102_8738_E17E274E1ED7_.wvu.Cols" localSheetId="0" hidden="1">'budget kuf'!$H:$H,'budget kuf'!$I:$I</definedName>
    <definedName name="Z_F47C3D1E_FDDB_4102_8738_E17E274E1ED7_.wvu.PrintArea" localSheetId="0" hidden="1">'budget kuf'!$A$1:$H$37</definedName>
  </definedNames>
  <calcPr calcId="152511"/>
</workbook>
</file>

<file path=xl/calcChain.xml><?xml version="1.0" encoding="utf-8"?>
<calcChain xmlns="http://schemas.openxmlformats.org/spreadsheetml/2006/main">
  <c r="C37" i="1" l="1"/>
  <c r="C16" i="1"/>
  <c r="E24" i="2" l="1"/>
  <c r="B24" i="2"/>
  <c r="A24" i="2"/>
  <c r="D23" i="2"/>
  <c r="C22" i="2"/>
  <c r="D21" i="2"/>
  <c r="D20" i="2"/>
  <c r="D19" i="2"/>
  <c r="D18" i="2"/>
  <c r="F17" i="2"/>
  <c r="D17" i="2"/>
  <c r="D16" i="2"/>
  <c r="C15" i="2"/>
  <c r="D15" i="2" s="1"/>
  <c r="F14" i="2"/>
  <c r="D14" i="2"/>
  <c r="C13" i="2"/>
  <c r="D13" i="2" s="1"/>
  <c r="D12" i="2"/>
  <c r="D11" i="2"/>
  <c r="F10" i="2"/>
  <c r="D10" i="2"/>
  <c r="F9" i="2"/>
  <c r="D9" i="2"/>
  <c r="F8" i="2"/>
  <c r="D8" i="2"/>
  <c r="D34" i="2" s="1"/>
  <c r="F7" i="2"/>
  <c r="D7" i="2"/>
  <c r="D6" i="2"/>
  <c r="F5" i="2"/>
  <c r="F24" i="2" s="1"/>
  <c r="D5" i="2"/>
  <c r="C24" i="2" l="1"/>
  <c r="D22" i="2"/>
  <c r="D24" i="2" s="1"/>
  <c r="E16" i="1" l="1"/>
  <c r="E37" i="1"/>
  <c r="I37" i="1" l="1"/>
  <c r="H37" i="1"/>
  <c r="I16" i="1"/>
  <c r="H16" i="1"/>
</calcChain>
</file>

<file path=xl/comments1.xml><?xml version="1.0" encoding="utf-8"?>
<comments xmlns="http://schemas.openxmlformats.org/spreadsheetml/2006/main">
  <authors>
    <author>Wallmann Sabine</author>
    <author>12502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</rPr>
          <t>Wallmann Sabine:</t>
        </r>
        <r>
          <rPr>
            <sz val="9"/>
            <color indexed="81"/>
            <rFont val="Tahoma"/>
            <family val="2"/>
          </rPr>
          <t xml:space="preserve">
=h11 1.30000.0850000
zuzüglich 17.164,07+3.543,25;
korrektur aus 2011 (irrtümlich 2011 ausgeschieden …)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Wallmann Sabine:</t>
        </r>
        <r>
          <rPr>
            <sz val="9"/>
            <color indexed="81"/>
            <rFont val="Tahoma"/>
            <family val="2"/>
          </rPr>
          <t xml:space="preserve">
=h11 2.30000.0850000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Wallmann Sabine:</t>
        </r>
        <r>
          <rPr>
            <sz val="9"/>
            <color indexed="81"/>
            <rFont val="Tahoma"/>
            <family val="2"/>
          </rPr>
          <t xml:space="preserve">
=h11 2.30000.820000
</t>
        </r>
      </text>
    </comment>
    <comment ref="A30" authorId="1" shapeId="0">
      <text>
        <r>
          <rPr>
            <b/>
            <sz val="8"/>
            <color indexed="81"/>
            <rFont val="Tahoma"/>
            <family val="2"/>
          </rPr>
          <t>12502:</t>
        </r>
        <r>
          <rPr>
            <sz val="8"/>
            <color indexed="81"/>
            <rFont val="Tahoma"/>
            <family val="2"/>
          </rPr>
          <t xml:space="preserve">
siehe vast 2.30000.866000
</t>
        </r>
      </text>
    </comment>
  </commentList>
</comments>
</file>

<file path=xl/sharedStrings.xml><?xml version="1.0" encoding="utf-8"?>
<sst xmlns="http://schemas.openxmlformats.org/spreadsheetml/2006/main" count="123" uniqueCount="118">
  <si>
    <t>Voranschlag</t>
  </si>
  <si>
    <t>Re per 20.11.</t>
  </si>
  <si>
    <t xml:space="preserve">  Kunst, Wissenschaft und Literatur - KULTURFONDS</t>
  </si>
  <si>
    <t>2.30000</t>
  </si>
  <si>
    <t>E I N N A H M E N</t>
  </si>
  <si>
    <t>085000.0</t>
  </si>
  <si>
    <t>Anlagenwertpapiere</t>
  </si>
  <si>
    <t>820000.0</t>
  </si>
  <si>
    <t>Verzinsung von Wertpapieren</t>
  </si>
  <si>
    <t>823000.7</t>
  </si>
  <si>
    <t>Zinsen: Girokonto</t>
  </si>
  <si>
    <t>823100.5</t>
  </si>
  <si>
    <t>Zinsen: Rücklagen</t>
  </si>
  <si>
    <t>828000.2</t>
  </si>
  <si>
    <t>Rückersätze von Ausgaben</t>
  </si>
  <si>
    <t>829000.1</t>
  </si>
  <si>
    <t>Sonstige Einnahmen</t>
  </si>
  <si>
    <t>863000.8</t>
  </si>
  <si>
    <t>Lfd. Transferzahlungen v. Gemeinden: Zuwendung der Stadt</t>
  </si>
  <si>
    <t>865000.6</t>
  </si>
  <si>
    <t>Lfd. Transferzahlungen v. Unternehmungen</t>
  </si>
  <si>
    <t>866000.5</t>
  </si>
  <si>
    <t>Sponsoring</t>
  </si>
  <si>
    <t>Summe der Teilabschnitte 3000 Einnahmen</t>
  </si>
  <si>
    <t>1.30000</t>
  </si>
  <si>
    <t>A U S G A B E N</t>
  </si>
  <si>
    <t>085000.1</t>
  </si>
  <si>
    <t>403000.6</t>
  </si>
  <si>
    <t>Handelswaren</t>
  </si>
  <si>
    <t>457000.1</t>
  </si>
  <si>
    <t>Druckwerke</t>
  </si>
  <si>
    <t>620000.3</t>
  </si>
  <si>
    <t>Personen und Gütertransporte</t>
  </si>
  <si>
    <t>657000.9</t>
  </si>
  <si>
    <t>Geldverkehrsspesen</t>
  </si>
  <si>
    <t>700000.6</t>
  </si>
  <si>
    <t>Mietzinse</t>
  </si>
  <si>
    <t>710000.4</t>
  </si>
  <si>
    <t>Öffentliche Abgaben - Ausgaben</t>
  </si>
  <si>
    <t>723000.9</t>
  </si>
  <si>
    <t>Amtspauschalien und Repräsentationsausgaben</t>
  </si>
  <si>
    <t>728000.4</t>
  </si>
  <si>
    <t>Entgelte f. sonst. Leistungen</t>
  </si>
  <si>
    <t>728070.7</t>
  </si>
  <si>
    <t>729000.3</t>
  </si>
  <si>
    <t>Sonstige Ausgaben</t>
  </si>
  <si>
    <t>755000.0</t>
  </si>
  <si>
    <t>Lfd. Transferzahlungen an Unternehmungen</t>
  </si>
  <si>
    <t>757000.8</t>
  </si>
  <si>
    <t>Lfd. Transferzahlungen an priv. Organisationen o. E.</t>
  </si>
  <si>
    <t>768000.5</t>
  </si>
  <si>
    <t>Sonst. lfd. Transferzahlungen an priv. Haushalte</t>
  </si>
  <si>
    <t>777000.4</t>
  </si>
  <si>
    <t>Kapitaltransferzahlungen an priv. Organisationen o. E.</t>
  </si>
  <si>
    <t>Summe der Teilabschnitte Ausgaben</t>
  </si>
  <si>
    <t>mit Wertpapierbewegungen</t>
  </si>
  <si>
    <t>400000.9</t>
  </si>
  <si>
    <t>Geringwertige Güter des Anlagevermögens</t>
  </si>
  <si>
    <t xml:space="preserve"> BUDGET 2020</t>
  </si>
  <si>
    <t>Wertpapierdepot zum 31.12.2018</t>
  </si>
  <si>
    <t>Anfangsbestand</t>
  </si>
  <si>
    <t>Zugang</t>
  </si>
  <si>
    <t xml:space="preserve">Abgang AW </t>
  </si>
  <si>
    <t xml:space="preserve">Enbestand </t>
  </si>
  <si>
    <t>VK Erlös</t>
  </si>
  <si>
    <t>Zinsertrag</t>
  </si>
  <si>
    <t>int.Nr.</t>
  </si>
  <si>
    <t>Spezifikation</t>
  </si>
  <si>
    <t>4,2 % Raiff Wohnbauk 08-19/02</t>
  </si>
  <si>
    <t>3,625% Raiff. Wohnbauk. 05-19</t>
  </si>
  <si>
    <t>Raiff. Wohnbaubk. 11-24/</t>
  </si>
  <si>
    <t>2,5% Sbg. Sommerzins-anl. 13-2019/20</t>
  </si>
  <si>
    <t>2,5% Raiff.Wohnbau Wa13-2024</t>
  </si>
  <si>
    <t>1,625% ERSTE SommerFloater 2013-2020</t>
  </si>
  <si>
    <t>4% Raiff.Wohnbau WA 09-2023</t>
  </si>
  <si>
    <t>2,125% BAWAG Wohnbau WA 13-2023</t>
  </si>
  <si>
    <t>1,25% Sbg.Wachstumsanleihe 13-18/09</t>
  </si>
  <si>
    <t>2,25% Sbg. Neujahrs-Anl. 14-20/01/FRN</t>
  </si>
  <si>
    <t>1,15% Bundesanleihe 2013/2018</t>
  </si>
  <si>
    <t>1,95% Republik Österreich 2012/2019</t>
  </si>
  <si>
    <t>1,5% Sbg. Sommerzins-Anl.2 14-20/20</t>
  </si>
  <si>
    <t>1% Sbg. Wachstumsanleihe 14-19/21</t>
  </si>
  <si>
    <t>1,25% RLN Fixzins Obligat 14-19/20</t>
  </si>
  <si>
    <t>Hypo Sbg. Pfandbriefe 2015-20</t>
  </si>
  <si>
    <t xml:space="preserve">1,75% Bundesanleihe 2013-2023 </t>
  </si>
  <si>
    <t>1,15% Bundesanleihe 2013-2018</t>
  </si>
  <si>
    <t>0,5% hypo tirol pfandbriefe 18-2026 §1M</t>
  </si>
  <si>
    <t xml:space="preserve">Spenderverzeichnis </t>
  </si>
  <si>
    <t>Dorotheum</t>
  </si>
  <si>
    <t>TA 30000</t>
  </si>
  <si>
    <t>2.30000.807000.</t>
  </si>
  <si>
    <t>2.30000.820000.</t>
  </si>
  <si>
    <t>2.30000.823000.</t>
  </si>
  <si>
    <t>2.30000.823100.</t>
  </si>
  <si>
    <t>2.30000.828000.</t>
  </si>
  <si>
    <t>2.30000.829000.</t>
  </si>
  <si>
    <t>2.30000.866000.</t>
  </si>
  <si>
    <t>1.30000.400000.</t>
  </si>
  <si>
    <t>1.30000.457000.</t>
  </si>
  <si>
    <t>1.30000.700000.</t>
  </si>
  <si>
    <t>1.30000.710000.</t>
  </si>
  <si>
    <t>1.30000.723000.</t>
  </si>
  <si>
    <t>1.30000.728000.</t>
  </si>
  <si>
    <t>1.30000.728070.</t>
  </si>
  <si>
    <t>1.30000.729000.</t>
  </si>
  <si>
    <t>1.30000.755000.</t>
  </si>
  <si>
    <t>1.30000.757000.</t>
  </si>
  <si>
    <t>1.30000.768000.</t>
  </si>
  <si>
    <t>1.30000.777000.</t>
  </si>
  <si>
    <t>2.30000.862000.</t>
  </si>
  <si>
    <t>2.30000.864000.</t>
  </si>
  <si>
    <t>1.30000.621000.</t>
  </si>
  <si>
    <t>1.30000.659000.</t>
  </si>
  <si>
    <t>1.30000.085000.</t>
  </si>
  <si>
    <t>298000.3</t>
  </si>
  <si>
    <t>298000.4</t>
  </si>
  <si>
    <t>298100.2</t>
  </si>
  <si>
    <t>1.30000.413000.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</si>
</sst>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.00\ _E_U_R_-;\-* #,##0.00\ _E_U_R_-;_-* &quot;-&quot;??\ _E_U_R_-;_-@_-"/>
    <numFmt numFmtId="166" formatCode="_-* #,##0.00\ [$€-1]_-;\-* #,##0.00\ [$€-1]_-;_-* &quot;-&quot;??\ [$€-1]_-"/>
    <numFmt numFmtId="167" formatCode="_-* #,##0\ _€_-;\-* #,##0\ _€_-;_-* &quot;-&quot;??\ _€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9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b/>
      <i/>
      <sz val="14"/>
      <name val="Verdana"/>
      <family val="2"/>
    </font>
    <font>
      <i/>
      <sz val="10"/>
      <name val="Verdana"/>
      <family val="2"/>
    </font>
    <font>
      <i/>
      <sz val="14"/>
      <name val="Verdana"/>
      <family val="2"/>
    </font>
    <font>
      <i/>
      <sz val="10"/>
      <name val="Arial"/>
      <family val="2"/>
    </font>
    <font>
      <b/>
      <i/>
      <sz val="10"/>
      <name val="Verdana"/>
      <family val="2"/>
    </font>
    <font>
      <b/>
      <i/>
      <sz val="9"/>
      <name val="Verdana"/>
      <family val="2"/>
    </font>
    <font>
      <b/>
      <i/>
      <sz val="1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0" fillId="0" borderId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4" borderId="9" applyNumberFormat="0" applyFont="0" applyAlignment="0" applyProtection="0"/>
    <xf numFmtId="0" fontId="11" fillId="4" borderId="9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32">
    <xf numFmtId="0" fontId="0" fillId="0" borderId="0" xfId="0"/>
    <xf numFmtId="0" fontId="2" fillId="0" borderId="0" xfId="1" applyFont="1"/>
    <xf numFmtId="0" fontId="2" fillId="0" borderId="0" xfId="1" applyFont="1" applyFill="1"/>
    <xf numFmtId="3" fontId="2" fillId="0" borderId="0" xfId="1" applyNumberFormat="1" applyFont="1" applyFill="1" applyAlignment="1">
      <alignment horizontal="right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0" fontId="3" fillId="0" borderId="1" xfId="1" applyFont="1" applyBorder="1"/>
    <xf numFmtId="0" fontId="3" fillId="0" borderId="2" xfId="1" applyFont="1" applyBorder="1"/>
    <xf numFmtId="3" fontId="3" fillId="0" borderId="3" xfId="1" applyNumberFormat="1" applyFont="1" applyBorder="1"/>
    <xf numFmtId="0" fontId="3" fillId="0" borderId="3" xfId="1" applyFont="1" applyBorder="1" applyAlignment="1">
      <alignment horizontal="right"/>
    </xf>
    <xf numFmtId="0" fontId="5" fillId="0" borderId="4" xfId="1" applyFont="1" applyBorder="1"/>
    <xf numFmtId="0" fontId="6" fillId="0" borderId="4" xfId="1" applyFont="1" applyBorder="1" applyAlignment="1">
      <alignment horizontal="right"/>
    </xf>
    <xf numFmtId="0" fontId="4" fillId="0" borderId="0" xfId="1" applyFont="1"/>
    <xf numFmtId="0" fontId="3" fillId="0" borderId="3" xfId="1" applyFont="1" applyBorder="1" applyAlignment="1">
      <alignment horizontal="left"/>
    </xf>
    <xf numFmtId="0" fontId="3" fillId="0" borderId="3" xfId="1" applyFont="1" applyBorder="1"/>
    <xf numFmtId="0" fontId="3" fillId="0" borderId="0" xfId="1" applyFont="1"/>
    <xf numFmtId="49" fontId="7" fillId="0" borderId="3" xfId="1" applyNumberFormat="1" applyFont="1" applyBorder="1" applyAlignment="1">
      <alignment horizontal="left" indent="1"/>
    </xf>
    <xf numFmtId="0" fontId="7" fillId="2" borderId="3" xfId="1" applyFont="1" applyFill="1" applyBorder="1" applyAlignment="1">
      <alignment horizontal="left" indent="1"/>
    </xf>
    <xf numFmtId="0" fontId="3" fillId="0" borderId="3" xfId="1" applyFont="1" applyBorder="1" applyAlignment="1">
      <alignment horizontal="left" indent="1"/>
    </xf>
    <xf numFmtId="165" fontId="8" fillId="0" borderId="3" xfId="1" applyNumberFormat="1" applyFont="1" applyBorder="1" applyAlignment="1">
      <alignment horizontal="right" indent="1"/>
    </xf>
    <xf numFmtId="165" fontId="3" fillId="0" borderId="0" xfId="1" applyNumberFormat="1" applyFont="1"/>
    <xf numFmtId="0" fontId="9" fillId="0" borderId="3" xfId="1" applyFont="1" applyBorder="1"/>
    <xf numFmtId="0" fontId="9" fillId="0" borderId="3" xfId="1" applyFont="1" applyBorder="1" applyAlignment="1">
      <alignment horizontal="left" indent="1"/>
    </xf>
    <xf numFmtId="165" fontId="6" fillId="0" borderId="6" xfId="3" applyNumberFormat="1" applyFont="1" applyBorder="1" applyAlignment="1">
      <alignment horizontal="right"/>
    </xf>
    <xf numFmtId="165" fontId="9" fillId="0" borderId="0" xfId="1" applyNumberFormat="1" applyFont="1"/>
    <xf numFmtId="0" fontId="9" fillId="0" borderId="0" xfId="1" applyFont="1"/>
    <xf numFmtId="165" fontId="3" fillId="0" borderId="3" xfId="1" applyNumberFormat="1" applyFont="1" applyBorder="1" applyAlignment="1">
      <alignment horizontal="right"/>
    </xf>
    <xf numFmtId="165" fontId="6" fillId="0" borderId="4" xfId="2" applyNumberFormat="1" applyFont="1" applyBorder="1" applyAlignment="1">
      <alignment horizontal="right"/>
    </xf>
    <xf numFmtId="0" fontId="1" fillId="0" borderId="0" xfId="1"/>
    <xf numFmtId="3" fontId="1" fillId="0" borderId="0" xfId="1" applyNumberFormat="1" applyAlignment="1">
      <alignment horizontal="right"/>
    </xf>
    <xf numFmtId="3" fontId="1" fillId="0" borderId="0" xfId="1" applyNumberFormat="1" applyFill="1" applyAlignment="1">
      <alignment horizontal="right"/>
    </xf>
    <xf numFmtId="3" fontId="1" fillId="0" borderId="0" xfId="1" applyNumberFormat="1"/>
    <xf numFmtId="165" fontId="1" fillId="0" borderId="0" xfId="1" applyNumberFormat="1" applyAlignment="1">
      <alignment horizontal="right"/>
    </xf>
    <xf numFmtId="165" fontId="1" fillId="0" borderId="0" xfId="1" applyNumberFormat="1"/>
    <xf numFmtId="0" fontId="1" fillId="0" borderId="0" xfId="1" applyAlignment="1">
      <alignment horizontal="right"/>
    </xf>
    <xf numFmtId="49" fontId="4" fillId="0" borderId="4" xfId="1" applyNumberFormat="1" applyFont="1" applyBorder="1"/>
    <xf numFmtId="167" fontId="3" fillId="0" borderId="3" xfId="4" applyNumberFormat="1" applyFont="1" applyBorder="1"/>
    <xf numFmtId="167" fontId="3" fillId="0" borderId="5" xfId="4" applyNumberFormat="1" applyFont="1" applyFill="1" applyBorder="1"/>
    <xf numFmtId="167" fontId="6" fillId="0" borderId="6" xfId="4" applyNumberFormat="1" applyFont="1" applyBorder="1" applyAlignment="1">
      <alignment horizontal="right"/>
    </xf>
    <xf numFmtId="167" fontId="6" fillId="0" borderId="4" xfId="4" applyNumberFormat="1" applyFont="1" applyBorder="1" applyAlignment="1">
      <alignment horizontal="right"/>
    </xf>
    <xf numFmtId="0" fontId="2" fillId="0" borderId="4" xfId="1" applyNumberFormat="1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right"/>
    </xf>
    <xf numFmtId="0" fontId="2" fillId="3" borderId="4" xfId="1" applyNumberFormat="1" applyFont="1" applyFill="1" applyBorder="1" applyAlignment="1">
      <alignment horizontal="right"/>
    </xf>
    <xf numFmtId="3" fontId="7" fillId="3" borderId="3" xfId="1" applyNumberFormat="1" applyFont="1" applyFill="1" applyBorder="1" applyAlignment="1">
      <alignment horizontal="right" indent="1"/>
    </xf>
    <xf numFmtId="167" fontId="3" fillId="3" borderId="3" xfId="4" applyNumberFormat="1" applyFont="1" applyFill="1" applyBorder="1" applyAlignment="1">
      <alignment horizontal="right" indent="1"/>
    </xf>
    <xf numFmtId="167" fontId="6" fillId="3" borderId="3" xfId="4" applyNumberFormat="1" applyFont="1" applyFill="1" applyBorder="1" applyAlignment="1">
      <alignment horizontal="right"/>
    </xf>
    <xf numFmtId="167" fontId="3" fillId="3" borderId="3" xfId="4" applyNumberFormat="1" applyFont="1" applyFill="1" applyBorder="1" applyAlignment="1"/>
    <xf numFmtId="167" fontId="7" fillId="3" borderId="3" xfId="4" applyNumberFormat="1" applyFont="1" applyFill="1" applyBorder="1" applyAlignment="1"/>
    <xf numFmtId="167" fontId="6" fillId="3" borderId="8" xfId="4" applyNumberFormat="1" applyFont="1" applyFill="1" applyBorder="1" applyAlignment="1">
      <alignment horizontal="right"/>
    </xf>
    <xf numFmtId="0" fontId="12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3" fillId="0" borderId="3" xfId="1" applyFont="1" applyFill="1" applyBorder="1" applyAlignment="1">
      <alignment horizontal="left" indent="1"/>
    </xf>
    <xf numFmtId="0" fontId="13" fillId="0" borderId="0" xfId="1" applyFont="1"/>
    <xf numFmtId="0" fontId="14" fillId="0" borderId="1" xfId="1" applyFont="1" applyBorder="1"/>
    <xf numFmtId="0" fontId="15" fillId="0" borderId="0" xfId="1" applyFont="1"/>
    <xf numFmtId="0" fontId="14" fillId="0" borderId="0" xfId="1" applyFont="1"/>
    <xf numFmtId="167" fontId="14" fillId="0" borderId="0" xfId="1" applyNumberFormat="1" applyFont="1"/>
    <xf numFmtId="0" fontId="16" fillId="0" borderId="0" xfId="1" applyFont="1"/>
    <xf numFmtId="167" fontId="17" fillId="0" borderId="0" xfId="1" applyNumberFormat="1" applyFont="1"/>
    <xf numFmtId="0" fontId="13" fillId="0" borderId="0" xfId="1" applyFont="1" applyFill="1"/>
    <xf numFmtId="0" fontId="14" fillId="0" borderId="3" xfId="1" applyFont="1" applyBorder="1" applyAlignment="1">
      <alignment horizontal="center"/>
    </xf>
    <xf numFmtId="0" fontId="18" fillId="0" borderId="7" xfId="1" applyFont="1" applyBorder="1" applyAlignment="1">
      <alignment horizontal="center"/>
    </xf>
    <xf numFmtId="3" fontId="16" fillId="0" borderId="0" xfId="1" applyNumberFormat="1" applyFont="1" applyFill="1" applyAlignment="1">
      <alignment horizontal="right"/>
    </xf>
    <xf numFmtId="0" fontId="18" fillId="0" borderId="0" xfId="1" applyFont="1" applyAlignment="1">
      <alignment horizontal="center"/>
    </xf>
    <xf numFmtId="0" fontId="19" fillId="0" borderId="4" xfId="1" applyFont="1" applyFill="1" applyBorder="1" applyAlignment="1">
      <alignment horizontal="left" indent="1"/>
    </xf>
    <xf numFmtId="167" fontId="9" fillId="0" borderId="4" xfId="4" applyNumberFormat="1" applyFont="1" applyBorder="1" applyAlignment="1">
      <alignment horizontal="right" indent="1"/>
    </xf>
    <xf numFmtId="167" fontId="14" fillId="0" borderId="3" xfId="4" applyNumberFormat="1" applyFont="1" applyBorder="1" applyAlignment="1">
      <alignment horizontal="right"/>
    </xf>
    <xf numFmtId="167" fontId="19" fillId="0" borderId="3" xfId="4" applyNumberFormat="1" applyFont="1" applyFill="1" applyBorder="1" applyAlignment="1">
      <alignment horizontal="right" indent="1"/>
    </xf>
    <xf numFmtId="167" fontId="3" fillId="0" borderId="3" xfId="4" applyNumberFormat="1" applyFont="1" applyFill="1" applyBorder="1"/>
    <xf numFmtId="0" fontId="21" fillId="0" borderId="0" xfId="5" applyFont="1" applyFill="1"/>
    <xf numFmtId="0" fontId="22" fillId="0" borderId="0" xfId="5" applyFont="1" applyFill="1"/>
    <xf numFmtId="0" fontId="23" fillId="0" borderId="0" xfId="5" applyFont="1" applyFill="1"/>
    <xf numFmtId="0" fontId="22" fillId="0" borderId="0" xfId="5" applyNumberFormat="1" applyFont="1" applyFill="1"/>
    <xf numFmtId="0" fontId="22" fillId="0" borderId="0" xfId="5" applyFont="1" applyFill="1" applyAlignment="1">
      <alignment horizontal="left"/>
    </xf>
    <xf numFmtId="4" fontId="24" fillId="0" borderId="0" xfId="5" applyNumberFormat="1" applyFont="1" applyFill="1"/>
    <xf numFmtId="0" fontId="20" fillId="0" borderId="0" xfId="5" applyFill="1"/>
    <xf numFmtId="4" fontId="20" fillId="0" borderId="0" xfId="5" applyNumberFormat="1" applyFill="1"/>
    <xf numFmtId="0" fontId="20" fillId="0" borderId="0" xfId="5" applyNumberFormat="1" applyFill="1"/>
    <xf numFmtId="4" fontId="20" fillId="0" borderId="0" xfId="5" applyNumberFormat="1" applyFill="1" applyAlignment="1">
      <alignment horizontal="left"/>
    </xf>
    <xf numFmtId="4" fontId="25" fillId="0" borderId="10" xfId="5" applyNumberFormat="1" applyFont="1" applyFill="1" applyBorder="1" applyAlignment="1">
      <alignment horizontal="center"/>
    </xf>
    <xf numFmtId="4" fontId="25" fillId="0" borderId="11" xfId="5" applyNumberFormat="1" applyFont="1" applyFill="1" applyBorder="1" applyAlignment="1">
      <alignment horizontal="center"/>
    </xf>
    <xf numFmtId="0" fontId="25" fillId="0" borderId="11" xfId="5" applyNumberFormat="1" applyFont="1" applyFill="1" applyBorder="1" applyAlignment="1">
      <alignment horizontal="center"/>
    </xf>
    <xf numFmtId="4" fontId="25" fillId="0" borderId="12" xfId="5" applyNumberFormat="1" applyFont="1" applyFill="1" applyBorder="1" applyAlignment="1">
      <alignment horizontal="center"/>
    </xf>
    <xf numFmtId="4" fontId="1" fillId="0" borderId="0" xfId="5" applyNumberFormat="1" applyFont="1" applyFill="1" applyBorder="1"/>
    <xf numFmtId="4" fontId="1" fillId="0" borderId="0" xfId="5" applyNumberFormat="1" applyFont="1" applyFill="1"/>
    <xf numFmtId="0" fontId="1" fillId="0" borderId="0" xfId="5" applyNumberFormat="1" applyFont="1" applyFill="1" applyBorder="1"/>
    <xf numFmtId="0" fontId="1" fillId="0" borderId="0" xfId="5" applyFont="1" applyFill="1" applyAlignment="1">
      <alignment horizontal="left"/>
    </xf>
    <xf numFmtId="0" fontId="1" fillId="0" borderId="0" xfId="5" applyFont="1" applyFill="1"/>
    <xf numFmtId="4" fontId="20" fillId="0" borderId="0" xfId="5" applyNumberFormat="1" applyFill="1" applyBorder="1"/>
    <xf numFmtId="0" fontId="20" fillId="0" borderId="0" xfId="5" applyFill="1" applyBorder="1"/>
    <xf numFmtId="0" fontId="20" fillId="0" borderId="0" xfId="5" applyNumberFormat="1" applyFill="1" applyBorder="1"/>
    <xf numFmtId="0" fontId="20" fillId="0" borderId="0" xfId="5" applyFill="1" applyBorder="1" applyAlignment="1">
      <alignment horizontal="left"/>
    </xf>
    <xf numFmtId="4" fontId="1" fillId="17" borderId="0" xfId="5" applyNumberFormat="1" applyFont="1" applyFill="1" applyBorder="1"/>
    <xf numFmtId="4" fontId="20" fillId="0" borderId="1" xfId="5" applyNumberFormat="1" applyFill="1" applyBorder="1"/>
    <xf numFmtId="4" fontId="1" fillId="0" borderId="1" xfId="5" applyNumberFormat="1" applyFont="1" applyFill="1" applyBorder="1"/>
    <xf numFmtId="0" fontId="20" fillId="0" borderId="1" xfId="5" applyFill="1" applyBorder="1"/>
    <xf numFmtId="0" fontId="20" fillId="0" borderId="1" xfId="5" applyNumberFormat="1" applyFill="1" applyBorder="1"/>
    <xf numFmtId="0" fontId="1" fillId="0" borderId="1" xfId="5" applyFont="1" applyFill="1" applyBorder="1"/>
    <xf numFmtId="0" fontId="20" fillId="0" borderId="1" xfId="5" applyFill="1" applyBorder="1" applyAlignment="1">
      <alignment horizontal="left"/>
    </xf>
    <xf numFmtId="4" fontId="25" fillId="0" borderId="0" xfId="5" applyNumberFormat="1" applyFont="1" applyFill="1" applyBorder="1"/>
    <xf numFmtId="0" fontId="25" fillId="0" borderId="0" xfId="5" applyFont="1" applyFill="1"/>
    <xf numFmtId="4" fontId="25" fillId="0" borderId="0" xfId="5" applyNumberFormat="1" applyFont="1" applyFill="1" applyAlignment="1">
      <alignment horizontal="left"/>
    </xf>
    <xf numFmtId="4" fontId="25" fillId="0" borderId="0" xfId="5" applyNumberFormat="1" applyFont="1" applyFill="1"/>
    <xf numFmtId="4" fontId="1" fillId="0" borderId="0" xfId="5" applyNumberFormat="1" applyFont="1" applyFill="1" applyBorder="1" applyAlignment="1">
      <alignment wrapText="1"/>
    </xf>
    <xf numFmtId="4" fontId="1" fillId="0" borderId="0" xfId="5" applyNumberFormat="1" applyFont="1" applyFill="1" applyAlignment="1">
      <alignment wrapText="1"/>
    </xf>
    <xf numFmtId="0" fontId="1" fillId="0" borderId="0" xfId="5" applyNumberFormat="1" applyFont="1" applyFill="1" applyAlignment="1">
      <alignment wrapText="1"/>
    </xf>
    <xf numFmtId="4" fontId="26" fillId="0" borderId="0" xfId="5" applyNumberFormat="1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" fillId="0" borderId="0" xfId="5" applyFont="1" applyFill="1" applyAlignment="1">
      <alignment wrapText="1"/>
    </xf>
    <xf numFmtId="4" fontId="1" fillId="0" borderId="0" xfId="5" applyNumberFormat="1" applyFont="1" applyFill="1" applyBorder="1" applyAlignment="1"/>
    <xf numFmtId="0" fontId="20" fillId="0" borderId="0" xfId="5" applyFill="1" applyAlignment="1">
      <alignment horizontal="left"/>
    </xf>
    <xf numFmtId="4" fontId="20" fillId="17" borderId="0" xfId="5" applyNumberFormat="1" applyFill="1"/>
    <xf numFmtId="4" fontId="27" fillId="0" borderId="0" xfId="5" applyNumberFormat="1" applyFont="1" applyFill="1" applyBorder="1"/>
    <xf numFmtId="4" fontId="27" fillId="0" borderId="0" xfId="5" applyNumberFormat="1" applyFont="1" applyFill="1"/>
    <xf numFmtId="0" fontId="27" fillId="0" borderId="0" xfId="5" applyNumberFormat="1" applyFont="1" applyFill="1"/>
    <xf numFmtId="0" fontId="27" fillId="0" borderId="0" xfId="5" applyFont="1" applyFill="1" applyAlignment="1">
      <alignment horizontal="left"/>
    </xf>
    <xf numFmtId="0" fontId="27" fillId="0" borderId="0" xfId="5" applyFont="1" applyFill="1"/>
    <xf numFmtId="0" fontId="27" fillId="0" borderId="0" xfId="5" applyNumberFormat="1" applyFont="1" applyFill="1" applyBorder="1"/>
    <xf numFmtId="3" fontId="27" fillId="0" borderId="0" xfId="5" applyNumberFormat="1" applyFont="1" applyFill="1" applyAlignment="1">
      <alignment horizontal="left"/>
    </xf>
    <xf numFmtId="0" fontId="27" fillId="0" borderId="0" xfId="5" applyFont="1" applyFill="1" applyBorder="1"/>
    <xf numFmtId="0" fontId="27" fillId="0" borderId="0" xfId="5" applyFont="1" applyFill="1" applyBorder="1" applyAlignment="1">
      <alignment horizontal="left"/>
    </xf>
    <xf numFmtId="167" fontId="1" fillId="0" borderId="0" xfId="1" applyNumberFormat="1"/>
    <xf numFmtId="0" fontId="2" fillId="0" borderId="0" xfId="1" applyNumberFormat="1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49" fontId="3" fillId="0" borderId="3" xfId="1" applyNumberFormat="1" applyFont="1" applyBorder="1" applyAlignment="1">
      <alignment horizontal="left" indent="1"/>
    </xf>
    <xf numFmtId="49" fontId="9" fillId="0" borderId="3" xfId="1" applyNumberFormat="1" applyFont="1" applyBorder="1"/>
    <xf numFmtId="49" fontId="10" fillId="0" borderId="3" xfId="1" applyNumberFormat="1" applyFont="1" applyBorder="1" applyAlignment="1">
      <alignment horizontal="left" indent="1"/>
    </xf>
    <xf numFmtId="49" fontId="3" fillId="0" borderId="3" xfId="1" applyNumberFormat="1" applyFont="1" applyFill="1" applyBorder="1" applyAlignment="1">
      <alignment horizontal="left" indent="1"/>
    </xf>
    <xf numFmtId="49" fontId="9" fillId="0" borderId="3" xfId="1" applyNumberFormat="1" applyFont="1" applyBorder="1" applyAlignment="1">
      <alignment horizontal="left" indent="1"/>
    </xf>
    <xf numFmtId="167" fontId="9" fillId="0" borderId="4" xfId="4" applyNumberFormat="1" applyFont="1" applyFill="1" applyBorder="1" applyAlignment="1">
      <alignment horizontal="right" indent="1"/>
    </xf>
    <xf numFmtId="167" fontId="14" fillId="0" borderId="3" xfId="4" applyNumberFormat="1" applyFont="1" applyFill="1" applyBorder="1" applyAlignment="1">
      <alignment horizontal="right"/>
    </xf>
  </cellXfs>
  <cellStyles count="27">
    <cellStyle name="20 % - Akzent1 2" xfId="6"/>
    <cellStyle name="20 % - Akzent2 2" xfId="7"/>
    <cellStyle name="20 % - Akzent3 2" xfId="8"/>
    <cellStyle name="20 % - Akzent4 2" xfId="9"/>
    <cellStyle name="20 % - Akzent5 2" xfId="10"/>
    <cellStyle name="20 % - Akzent6 2" xfId="11"/>
    <cellStyle name="40 % - Akzent1 2" xfId="12"/>
    <cellStyle name="40 % - Akzent2 2" xfId="13"/>
    <cellStyle name="40 % - Akzent3 2" xfId="14"/>
    <cellStyle name="40 % - Akzent4 2" xfId="15"/>
    <cellStyle name="40 % - Akzent5 2" xfId="16"/>
    <cellStyle name="40 % - Akzent6 2" xfId="17"/>
    <cellStyle name="Euro" xfId="3"/>
    <cellStyle name="Komma" xfId="4" builtinId="3"/>
    <cellStyle name="Komma 2" xfId="2"/>
    <cellStyle name="Komma 3" xfId="18"/>
    <cellStyle name="Komma 4" xfId="19"/>
    <cellStyle name="Notiz 2" xfId="20"/>
    <cellStyle name="Notiz 3" xfId="21"/>
    <cellStyle name="Standard" xfId="0" builtinId="0"/>
    <cellStyle name="Standard 2" xfId="1"/>
    <cellStyle name="Standard 3" xfId="5"/>
    <cellStyle name="Standard 4" xfId="22"/>
    <cellStyle name="Standard 4 2" xfId="23"/>
    <cellStyle name="Standard 5" xfId="24"/>
    <cellStyle name="Standard 6" xfId="25"/>
    <cellStyle name="Standard 7" xfId="26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zoomScale="84" zoomScaleNormal="84" workbookViewId="0">
      <selection activeCell="B12" sqref="B12"/>
    </sheetView>
  </sheetViews>
  <sheetFormatPr baseColWidth="10" defaultRowHeight="12.75" x14ac:dyDescent="0.2"/>
  <cols>
    <col min="1" max="1" width="24.140625" style="28" bestFit="1" customWidth="1"/>
    <col min="2" max="2" width="66.140625" style="28" customWidth="1"/>
    <col min="3" max="3" width="28" style="28" bestFit="1" customWidth="1"/>
    <col min="4" max="4" width="12.7109375" style="28" bestFit="1" customWidth="1"/>
    <col min="5" max="5" width="27.85546875" style="58" customWidth="1"/>
    <col min="6" max="7" width="0.7109375" style="30" customWidth="1"/>
    <col min="8" max="8" width="11.42578125" style="31" hidden="1" customWidth="1"/>
    <col min="9" max="9" width="11.42578125" style="34" hidden="1" customWidth="1"/>
    <col min="10" max="10" width="11.42578125" style="28"/>
    <col min="11" max="11" width="26.28515625" style="58" bestFit="1" customWidth="1"/>
    <col min="12" max="257" width="11.42578125" style="28"/>
    <col min="258" max="258" width="13.140625" style="28" customWidth="1"/>
    <col min="259" max="259" width="66.140625" style="28" customWidth="1"/>
    <col min="260" max="261" width="17.42578125" style="28" customWidth="1"/>
    <col min="262" max="262" width="0" style="28" hidden="1" customWidth="1"/>
    <col min="263" max="263" width="20.140625" style="28" customWidth="1"/>
    <col min="264" max="264" width="0" style="28" hidden="1" customWidth="1"/>
    <col min="265" max="513" width="11.42578125" style="28"/>
    <col min="514" max="514" width="13.140625" style="28" customWidth="1"/>
    <col min="515" max="515" width="66.140625" style="28" customWidth="1"/>
    <col min="516" max="517" width="17.42578125" style="28" customWidth="1"/>
    <col min="518" max="518" width="0" style="28" hidden="1" customWidth="1"/>
    <col min="519" max="519" width="20.140625" style="28" customWidth="1"/>
    <col min="520" max="520" width="0" style="28" hidden="1" customWidth="1"/>
    <col min="521" max="769" width="11.42578125" style="28"/>
    <col min="770" max="770" width="13.140625" style="28" customWidth="1"/>
    <col min="771" max="771" width="66.140625" style="28" customWidth="1"/>
    <col min="772" max="773" width="17.42578125" style="28" customWidth="1"/>
    <col min="774" max="774" width="0" style="28" hidden="1" customWidth="1"/>
    <col min="775" max="775" width="20.140625" style="28" customWidth="1"/>
    <col min="776" max="776" width="0" style="28" hidden="1" customWidth="1"/>
    <col min="777" max="1025" width="11.42578125" style="28"/>
    <col min="1026" max="1026" width="13.140625" style="28" customWidth="1"/>
    <col min="1027" max="1027" width="66.140625" style="28" customWidth="1"/>
    <col min="1028" max="1029" width="17.42578125" style="28" customWidth="1"/>
    <col min="1030" max="1030" width="0" style="28" hidden="1" customWidth="1"/>
    <col min="1031" max="1031" width="20.140625" style="28" customWidth="1"/>
    <col min="1032" max="1032" width="0" style="28" hidden="1" customWidth="1"/>
    <col min="1033" max="1281" width="11.42578125" style="28"/>
    <col min="1282" max="1282" width="13.140625" style="28" customWidth="1"/>
    <col min="1283" max="1283" width="66.140625" style="28" customWidth="1"/>
    <col min="1284" max="1285" width="17.42578125" style="28" customWidth="1"/>
    <col min="1286" max="1286" width="0" style="28" hidden="1" customWidth="1"/>
    <col min="1287" max="1287" width="20.140625" style="28" customWidth="1"/>
    <col min="1288" max="1288" width="0" style="28" hidden="1" customWidth="1"/>
    <col min="1289" max="1537" width="11.42578125" style="28"/>
    <col min="1538" max="1538" width="13.140625" style="28" customWidth="1"/>
    <col min="1539" max="1539" width="66.140625" style="28" customWidth="1"/>
    <col min="1540" max="1541" width="17.42578125" style="28" customWidth="1"/>
    <col min="1542" max="1542" width="0" style="28" hidden="1" customWidth="1"/>
    <col min="1543" max="1543" width="20.140625" style="28" customWidth="1"/>
    <col min="1544" max="1544" width="0" style="28" hidden="1" customWidth="1"/>
    <col min="1545" max="1793" width="11.42578125" style="28"/>
    <col min="1794" max="1794" width="13.140625" style="28" customWidth="1"/>
    <col min="1795" max="1795" width="66.140625" style="28" customWidth="1"/>
    <col min="1796" max="1797" width="17.42578125" style="28" customWidth="1"/>
    <col min="1798" max="1798" width="0" style="28" hidden="1" customWidth="1"/>
    <col min="1799" max="1799" width="20.140625" style="28" customWidth="1"/>
    <col min="1800" max="1800" width="0" style="28" hidden="1" customWidth="1"/>
    <col min="1801" max="2049" width="11.42578125" style="28"/>
    <col min="2050" max="2050" width="13.140625" style="28" customWidth="1"/>
    <col min="2051" max="2051" width="66.140625" style="28" customWidth="1"/>
    <col min="2052" max="2053" width="17.42578125" style="28" customWidth="1"/>
    <col min="2054" max="2054" width="0" style="28" hidden="1" customWidth="1"/>
    <col min="2055" max="2055" width="20.140625" style="28" customWidth="1"/>
    <col min="2056" max="2056" width="0" style="28" hidden="1" customWidth="1"/>
    <col min="2057" max="2305" width="11.42578125" style="28"/>
    <col min="2306" max="2306" width="13.140625" style="28" customWidth="1"/>
    <col min="2307" max="2307" width="66.140625" style="28" customWidth="1"/>
    <col min="2308" max="2309" width="17.42578125" style="28" customWidth="1"/>
    <col min="2310" max="2310" width="0" style="28" hidden="1" customWidth="1"/>
    <col min="2311" max="2311" width="20.140625" style="28" customWidth="1"/>
    <col min="2312" max="2312" width="0" style="28" hidden="1" customWidth="1"/>
    <col min="2313" max="2561" width="11.42578125" style="28"/>
    <col min="2562" max="2562" width="13.140625" style="28" customWidth="1"/>
    <col min="2563" max="2563" width="66.140625" style="28" customWidth="1"/>
    <col min="2564" max="2565" width="17.42578125" style="28" customWidth="1"/>
    <col min="2566" max="2566" width="0" style="28" hidden="1" customWidth="1"/>
    <col min="2567" max="2567" width="20.140625" style="28" customWidth="1"/>
    <col min="2568" max="2568" width="0" style="28" hidden="1" customWidth="1"/>
    <col min="2569" max="2817" width="11.42578125" style="28"/>
    <col min="2818" max="2818" width="13.140625" style="28" customWidth="1"/>
    <col min="2819" max="2819" width="66.140625" style="28" customWidth="1"/>
    <col min="2820" max="2821" width="17.42578125" style="28" customWidth="1"/>
    <col min="2822" max="2822" width="0" style="28" hidden="1" customWidth="1"/>
    <col min="2823" max="2823" width="20.140625" style="28" customWidth="1"/>
    <col min="2824" max="2824" width="0" style="28" hidden="1" customWidth="1"/>
    <col min="2825" max="3073" width="11.42578125" style="28"/>
    <col min="3074" max="3074" width="13.140625" style="28" customWidth="1"/>
    <col min="3075" max="3075" width="66.140625" style="28" customWidth="1"/>
    <col min="3076" max="3077" width="17.42578125" style="28" customWidth="1"/>
    <col min="3078" max="3078" width="0" style="28" hidden="1" customWidth="1"/>
    <col min="3079" max="3079" width="20.140625" style="28" customWidth="1"/>
    <col min="3080" max="3080" width="0" style="28" hidden="1" customWidth="1"/>
    <col min="3081" max="3329" width="11.42578125" style="28"/>
    <col min="3330" max="3330" width="13.140625" style="28" customWidth="1"/>
    <col min="3331" max="3331" width="66.140625" style="28" customWidth="1"/>
    <col min="3332" max="3333" width="17.42578125" style="28" customWidth="1"/>
    <col min="3334" max="3334" width="0" style="28" hidden="1" customWidth="1"/>
    <col min="3335" max="3335" width="20.140625" style="28" customWidth="1"/>
    <col min="3336" max="3336" width="0" style="28" hidden="1" customWidth="1"/>
    <col min="3337" max="3585" width="11.42578125" style="28"/>
    <col min="3586" max="3586" width="13.140625" style="28" customWidth="1"/>
    <col min="3587" max="3587" width="66.140625" style="28" customWidth="1"/>
    <col min="3588" max="3589" width="17.42578125" style="28" customWidth="1"/>
    <col min="3590" max="3590" width="0" style="28" hidden="1" customWidth="1"/>
    <col min="3591" max="3591" width="20.140625" style="28" customWidth="1"/>
    <col min="3592" max="3592" width="0" style="28" hidden="1" customWidth="1"/>
    <col min="3593" max="3841" width="11.42578125" style="28"/>
    <col min="3842" max="3842" width="13.140625" style="28" customWidth="1"/>
    <col min="3843" max="3843" width="66.140625" style="28" customWidth="1"/>
    <col min="3844" max="3845" width="17.42578125" style="28" customWidth="1"/>
    <col min="3846" max="3846" width="0" style="28" hidden="1" customWidth="1"/>
    <col min="3847" max="3847" width="20.140625" style="28" customWidth="1"/>
    <col min="3848" max="3848" width="0" style="28" hidden="1" customWidth="1"/>
    <col min="3849" max="4097" width="11.42578125" style="28"/>
    <col min="4098" max="4098" width="13.140625" style="28" customWidth="1"/>
    <col min="4099" max="4099" width="66.140625" style="28" customWidth="1"/>
    <col min="4100" max="4101" width="17.42578125" style="28" customWidth="1"/>
    <col min="4102" max="4102" width="0" style="28" hidden="1" customWidth="1"/>
    <col min="4103" max="4103" width="20.140625" style="28" customWidth="1"/>
    <col min="4104" max="4104" width="0" style="28" hidden="1" customWidth="1"/>
    <col min="4105" max="4353" width="11.42578125" style="28"/>
    <col min="4354" max="4354" width="13.140625" style="28" customWidth="1"/>
    <col min="4355" max="4355" width="66.140625" style="28" customWidth="1"/>
    <col min="4356" max="4357" width="17.42578125" style="28" customWidth="1"/>
    <col min="4358" max="4358" width="0" style="28" hidden="1" customWidth="1"/>
    <col min="4359" max="4359" width="20.140625" style="28" customWidth="1"/>
    <col min="4360" max="4360" width="0" style="28" hidden="1" customWidth="1"/>
    <col min="4361" max="4609" width="11.42578125" style="28"/>
    <col min="4610" max="4610" width="13.140625" style="28" customWidth="1"/>
    <col min="4611" max="4611" width="66.140625" style="28" customWidth="1"/>
    <col min="4612" max="4613" width="17.42578125" style="28" customWidth="1"/>
    <col min="4614" max="4614" width="0" style="28" hidden="1" customWidth="1"/>
    <col min="4615" max="4615" width="20.140625" style="28" customWidth="1"/>
    <col min="4616" max="4616" width="0" style="28" hidden="1" customWidth="1"/>
    <col min="4617" max="4865" width="11.42578125" style="28"/>
    <col min="4866" max="4866" width="13.140625" style="28" customWidth="1"/>
    <col min="4867" max="4867" width="66.140625" style="28" customWidth="1"/>
    <col min="4868" max="4869" width="17.42578125" style="28" customWidth="1"/>
    <col min="4870" max="4870" width="0" style="28" hidden="1" customWidth="1"/>
    <col min="4871" max="4871" width="20.140625" style="28" customWidth="1"/>
    <col min="4872" max="4872" width="0" style="28" hidden="1" customWidth="1"/>
    <col min="4873" max="5121" width="11.42578125" style="28"/>
    <col min="5122" max="5122" width="13.140625" style="28" customWidth="1"/>
    <col min="5123" max="5123" width="66.140625" style="28" customWidth="1"/>
    <col min="5124" max="5125" width="17.42578125" style="28" customWidth="1"/>
    <col min="5126" max="5126" width="0" style="28" hidden="1" customWidth="1"/>
    <col min="5127" max="5127" width="20.140625" style="28" customWidth="1"/>
    <col min="5128" max="5128" width="0" style="28" hidden="1" customWidth="1"/>
    <col min="5129" max="5377" width="11.42578125" style="28"/>
    <col min="5378" max="5378" width="13.140625" style="28" customWidth="1"/>
    <col min="5379" max="5379" width="66.140625" style="28" customWidth="1"/>
    <col min="5380" max="5381" width="17.42578125" style="28" customWidth="1"/>
    <col min="5382" max="5382" width="0" style="28" hidden="1" customWidth="1"/>
    <col min="5383" max="5383" width="20.140625" style="28" customWidth="1"/>
    <col min="5384" max="5384" width="0" style="28" hidden="1" customWidth="1"/>
    <col min="5385" max="5633" width="11.42578125" style="28"/>
    <col min="5634" max="5634" width="13.140625" style="28" customWidth="1"/>
    <col min="5635" max="5635" width="66.140625" style="28" customWidth="1"/>
    <col min="5636" max="5637" width="17.42578125" style="28" customWidth="1"/>
    <col min="5638" max="5638" width="0" style="28" hidden="1" customWidth="1"/>
    <col min="5639" max="5639" width="20.140625" style="28" customWidth="1"/>
    <col min="5640" max="5640" width="0" style="28" hidden="1" customWidth="1"/>
    <col min="5641" max="5889" width="11.42578125" style="28"/>
    <col min="5890" max="5890" width="13.140625" style="28" customWidth="1"/>
    <col min="5891" max="5891" width="66.140625" style="28" customWidth="1"/>
    <col min="5892" max="5893" width="17.42578125" style="28" customWidth="1"/>
    <col min="5894" max="5894" width="0" style="28" hidden="1" customWidth="1"/>
    <col min="5895" max="5895" width="20.140625" style="28" customWidth="1"/>
    <col min="5896" max="5896" width="0" style="28" hidden="1" customWidth="1"/>
    <col min="5897" max="6145" width="11.42578125" style="28"/>
    <col min="6146" max="6146" width="13.140625" style="28" customWidth="1"/>
    <col min="6147" max="6147" width="66.140625" style="28" customWidth="1"/>
    <col min="6148" max="6149" width="17.42578125" style="28" customWidth="1"/>
    <col min="6150" max="6150" width="0" style="28" hidden="1" customWidth="1"/>
    <col min="6151" max="6151" width="20.140625" style="28" customWidth="1"/>
    <col min="6152" max="6152" width="0" style="28" hidden="1" customWidth="1"/>
    <col min="6153" max="6401" width="11.42578125" style="28"/>
    <col min="6402" max="6402" width="13.140625" style="28" customWidth="1"/>
    <col min="6403" max="6403" width="66.140625" style="28" customWidth="1"/>
    <col min="6404" max="6405" width="17.42578125" style="28" customWidth="1"/>
    <col min="6406" max="6406" width="0" style="28" hidden="1" customWidth="1"/>
    <col min="6407" max="6407" width="20.140625" style="28" customWidth="1"/>
    <col min="6408" max="6408" width="0" style="28" hidden="1" customWidth="1"/>
    <col min="6409" max="6657" width="11.42578125" style="28"/>
    <col min="6658" max="6658" width="13.140625" style="28" customWidth="1"/>
    <col min="6659" max="6659" width="66.140625" style="28" customWidth="1"/>
    <col min="6660" max="6661" width="17.42578125" style="28" customWidth="1"/>
    <col min="6662" max="6662" width="0" style="28" hidden="1" customWidth="1"/>
    <col min="6663" max="6663" width="20.140625" style="28" customWidth="1"/>
    <col min="6664" max="6664" width="0" style="28" hidden="1" customWidth="1"/>
    <col min="6665" max="6913" width="11.42578125" style="28"/>
    <col min="6914" max="6914" width="13.140625" style="28" customWidth="1"/>
    <col min="6915" max="6915" width="66.140625" style="28" customWidth="1"/>
    <col min="6916" max="6917" width="17.42578125" style="28" customWidth="1"/>
    <col min="6918" max="6918" width="0" style="28" hidden="1" customWidth="1"/>
    <col min="6919" max="6919" width="20.140625" style="28" customWidth="1"/>
    <col min="6920" max="6920" width="0" style="28" hidden="1" customWidth="1"/>
    <col min="6921" max="7169" width="11.42578125" style="28"/>
    <col min="7170" max="7170" width="13.140625" style="28" customWidth="1"/>
    <col min="7171" max="7171" width="66.140625" style="28" customWidth="1"/>
    <col min="7172" max="7173" width="17.42578125" style="28" customWidth="1"/>
    <col min="7174" max="7174" width="0" style="28" hidden="1" customWidth="1"/>
    <col min="7175" max="7175" width="20.140625" style="28" customWidth="1"/>
    <col min="7176" max="7176" width="0" style="28" hidden="1" customWidth="1"/>
    <col min="7177" max="7425" width="11.42578125" style="28"/>
    <col min="7426" max="7426" width="13.140625" style="28" customWidth="1"/>
    <col min="7427" max="7427" width="66.140625" style="28" customWidth="1"/>
    <col min="7428" max="7429" width="17.42578125" style="28" customWidth="1"/>
    <col min="7430" max="7430" width="0" style="28" hidden="1" customWidth="1"/>
    <col min="7431" max="7431" width="20.140625" style="28" customWidth="1"/>
    <col min="7432" max="7432" width="0" style="28" hidden="1" customWidth="1"/>
    <col min="7433" max="7681" width="11.42578125" style="28"/>
    <col min="7682" max="7682" width="13.140625" style="28" customWidth="1"/>
    <col min="7683" max="7683" width="66.140625" style="28" customWidth="1"/>
    <col min="7684" max="7685" width="17.42578125" style="28" customWidth="1"/>
    <col min="7686" max="7686" width="0" style="28" hidden="1" customWidth="1"/>
    <col min="7687" max="7687" width="20.140625" style="28" customWidth="1"/>
    <col min="7688" max="7688" width="0" style="28" hidden="1" customWidth="1"/>
    <col min="7689" max="7937" width="11.42578125" style="28"/>
    <col min="7938" max="7938" width="13.140625" style="28" customWidth="1"/>
    <col min="7939" max="7939" width="66.140625" style="28" customWidth="1"/>
    <col min="7940" max="7941" width="17.42578125" style="28" customWidth="1"/>
    <col min="7942" max="7942" width="0" style="28" hidden="1" customWidth="1"/>
    <col min="7943" max="7943" width="20.140625" style="28" customWidth="1"/>
    <col min="7944" max="7944" width="0" style="28" hidden="1" customWidth="1"/>
    <col min="7945" max="8193" width="11.42578125" style="28"/>
    <col min="8194" max="8194" width="13.140625" style="28" customWidth="1"/>
    <col min="8195" max="8195" width="66.140625" style="28" customWidth="1"/>
    <col min="8196" max="8197" width="17.42578125" style="28" customWidth="1"/>
    <col min="8198" max="8198" width="0" style="28" hidden="1" customWidth="1"/>
    <col min="8199" max="8199" width="20.140625" style="28" customWidth="1"/>
    <col min="8200" max="8200" width="0" style="28" hidden="1" customWidth="1"/>
    <col min="8201" max="8449" width="11.42578125" style="28"/>
    <col min="8450" max="8450" width="13.140625" style="28" customWidth="1"/>
    <col min="8451" max="8451" width="66.140625" style="28" customWidth="1"/>
    <col min="8452" max="8453" width="17.42578125" style="28" customWidth="1"/>
    <col min="8454" max="8454" width="0" style="28" hidden="1" customWidth="1"/>
    <col min="8455" max="8455" width="20.140625" style="28" customWidth="1"/>
    <col min="8456" max="8456" width="0" style="28" hidden="1" customWidth="1"/>
    <col min="8457" max="8705" width="11.42578125" style="28"/>
    <col min="8706" max="8706" width="13.140625" style="28" customWidth="1"/>
    <col min="8707" max="8707" width="66.140625" style="28" customWidth="1"/>
    <col min="8708" max="8709" width="17.42578125" style="28" customWidth="1"/>
    <col min="8710" max="8710" width="0" style="28" hidden="1" customWidth="1"/>
    <col min="8711" max="8711" width="20.140625" style="28" customWidth="1"/>
    <col min="8712" max="8712" width="0" style="28" hidden="1" customWidth="1"/>
    <col min="8713" max="8961" width="11.42578125" style="28"/>
    <col min="8962" max="8962" width="13.140625" style="28" customWidth="1"/>
    <col min="8963" max="8963" width="66.140625" style="28" customWidth="1"/>
    <col min="8964" max="8965" width="17.42578125" style="28" customWidth="1"/>
    <col min="8966" max="8966" width="0" style="28" hidden="1" customWidth="1"/>
    <col min="8967" max="8967" width="20.140625" style="28" customWidth="1"/>
    <col min="8968" max="8968" width="0" style="28" hidden="1" customWidth="1"/>
    <col min="8969" max="9217" width="11.42578125" style="28"/>
    <col min="9218" max="9218" width="13.140625" style="28" customWidth="1"/>
    <col min="9219" max="9219" width="66.140625" style="28" customWidth="1"/>
    <col min="9220" max="9221" width="17.42578125" style="28" customWidth="1"/>
    <col min="9222" max="9222" width="0" style="28" hidden="1" customWidth="1"/>
    <col min="9223" max="9223" width="20.140625" style="28" customWidth="1"/>
    <col min="9224" max="9224" width="0" style="28" hidden="1" customWidth="1"/>
    <col min="9225" max="9473" width="11.42578125" style="28"/>
    <col min="9474" max="9474" width="13.140625" style="28" customWidth="1"/>
    <col min="9475" max="9475" width="66.140625" style="28" customWidth="1"/>
    <col min="9476" max="9477" width="17.42578125" style="28" customWidth="1"/>
    <col min="9478" max="9478" width="0" style="28" hidden="1" customWidth="1"/>
    <col min="9479" max="9479" width="20.140625" style="28" customWidth="1"/>
    <col min="9480" max="9480" width="0" style="28" hidden="1" customWidth="1"/>
    <col min="9481" max="9729" width="11.42578125" style="28"/>
    <col min="9730" max="9730" width="13.140625" style="28" customWidth="1"/>
    <col min="9731" max="9731" width="66.140625" style="28" customWidth="1"/>
    <col min="9732" max="9733" width="17.42578125" style="28" customWidth="1"/>
    <col min="9734" max="9734" width="0" style="28" hidden="1" customWidth="1"/>
    <col min="9735" max="9735" width="20.140625" style="28" customWidth="1"/>
    <col min="9736" max="9736" width="0" style="28" hidden="1" customWidth="1"/>
    <col min="9737" max="9985" width="11.42578125" style="28"/>
    <col min="9986" max="9986" width="13.140625" style="28" customWidth="1"/>
    <col min="9987" max="9987" width="66.140625" style="28" customWidth="1"/>
    <col min="9988" max="9989" width="17.42578125" style="28" customWidth="1"/>
    <col min="9990" max="9990" width="0" style="28" hidden="1" customWidth="1"/>
    <col min="9991" max="9991" width="20.140625" style="28" customWidth="1"/>
    <col min="9992" max="9992" width="0" style="28" hidden="1" customWidth="1"/>
    <col min="9993" max="10241" width="11.42578125" style="28"/>
    <col min="10242" max="10242" width="13.140625" style="28" customWidth="1"/>
    <col min="10243" max="10243" width="66.140625" style="28" customWidth="1"/>
    <col min="10244" max="10245" width="17.42578125" style="28" customWidth="1"/>
    <col min="10246" max="10246" width="0" style="28" hidden="1" customWidth="1"/>
    <col min="10247" max="10247" width="20.140625" style="28" customWidth="1"/>
    <col min="10248" max="10248" width="0" style="28" hidden="1" customWidth="1"/>
    <col min="10249" max="10497" width="11.42578125" style="28"/>
    <col min="10498" max="10498" width="13.140625" style="28" customWidth="1"/>
    <col min="10499" max="10499" width="66.140625" style="28" customWidth="1"/>
    <col min="10500" max="10501" width="17.42578125" style="28" customWidth="1"/>
    <col min="10502" max="10502" width="0" style="28" hidden="1" customWidth="1"/>
    <col min="10503" max="10503" width="20.140625" style="28" customWidth="1"/>
    <col min="10504" max="10504" width="0" style="28" hidden="1" customWidth="1"/>
    <col min="10505" max="10753" width="11.42578125" style="28"/>
    <col min="10754" max="10754" width="13.140625" style="28" customWidth="1"/>
    <col min="10755" max="10755" width="66.140625" style="28" customWidth="1"/>
    <col min="10756" max="10757" width="17.42578125" style="28" customWidth="1"/>
    <col min="10758" max="10758" width="0" style="28" hidden="1" customWidth="1"/>
    <col min="10759" max="10759" width="20.140625" style="28" customWidth="1"/>
    <col min="10760" max="10760" width="0" style="28" hidden="1" customWidth="1"/>
    <col min="10761" max="11009" width="11.42578125" style="28"/>
    <col min="11010" max="11010" width="13.140625" style="28" customWidth="1"/>
    <col min="11011" max="11011" width="66.140625" style="28" customWidth="1"/>
    <col min="11012" max="11013" width="17.42578125" style="28" customWidth="1"/>
    <col min="11014" max="11014" width="0" style="28" hidden="1" customWidth="1"/>
    <col min="11015" max="11015" width="20.140625" style="28" customWidth="1"/>
    <col min="11016" max="11016" width="0" style="28" hidden="1" customWidth="1"/>
    <col min="11017" max="11265" width="11.42578125" style="28"/>
    <col min="11266" max="11266" width="13.140625" style="28" customWidth="1"/>
    <col min="11267" max="11267" width="66.140625" style="28" customWidth="1"/>
    <col min="11268" max="11269" width="17.42578125" style="28" customWidth="1"/>
    <col min="11270" max="11270" width="0" style="28" hidden="1" customWidth="1"/>
    <col min="11271" max="11271" width="20.140625" style="28" customWidth="1"/>
    <col min="11272" max="11272" width="0" style="28" hidden="1" customWidth="1"/>
    <col min="11273" max="11521" width="11.42578125" style="28"/>
    <col min="11522" max="11522" width="13.140625" style="28" customWidth="1"/>
    <col min="11523" max="11523" width="66.140625" style="28" customWidth="1"/>
    <col min="11524" max="11525" width="17.42578125" style="28" customWidth="1"/>
    <col min="11526" max="11526" width="0" style="28" hidden="1" customWidth="1"/>
    <col min="11527" max="11527" width="20.140625" style="28" customWidth="1"/>
    <col min="11528" max="11528" width="0" style="28" hidden="1" customWidth="1"/>
    <col min="11529" max="11777" width="11.42578125" style="28"/>
    <col min="11778" max="11778" width="13.140625" style="28" customWidth="1"/>
    <col min="11779" max="11779" width="66.140625" style="28" customWidth="1"/>
    <col min="11780" max="11781" width="17.42578125" style="28" customWidth="1"/>
    <col min="11782" max="11782" width="0" style="28" hidden="1" customWidth="1"/>
    <col min="11783" max="11783" width="20.140625" style="28" customWidth="1"/>
    <col min="11784" max="11784" width="0" style="28" hidden="1" customWidth="1"/>
    <col min="11785" max="12033" width="11.42578125" style="28"/>
    <col min="12034" max="12034" width="13.140625" style="28" customWidth="1"/>
    <col min="12035" max="12035" width="66.140625" style="28" customWidth="1"/>
    <col min="12036" max="12037" width="17.42578125" style="28" customWidth="1"/>
    <col min="12038" max="12038" width="0" style="28" hidden="1" customWidth="1"/>
    <col min="12039" max="12039" width="20.140625" style="28" customWidth="1"/>
    <col min="12040" max="12040" width="0" style="28" hidden="1" customWidth="1"/>
    <col min="12041" max="12289" width="11.42578125" style="28"/>
    <col min="12290" max="12290" width="13.140625" style="28" customWidth="1"/>
    <col min="12291" max="12291" width="66.140625" style="28" customWidth="1"/>
    <col min="12292" max="12293" width="17.42578125" style="28" customWidth="1"/>
    <col min="12294" max="12294" width="0" style="28" hidden="1" customWidth="1"/>
    <col min="12295" max="12295" width="20.140625" style="28" customWidth="1"/>
    <col min="12296" max="12296" width="0" style="28" hidden="1" customWidth="1"/>
    <col min="12297" max="12545" width="11.42578125" style="28"/>
    <col min="12546" max="12546" width="13.140625" style="28" customWidth="1"/>
    <col min="12547" max="12547" width="66.140625" style="28" customWidth="1"/>
    <col min="12548" max="12549" width="17.42578125" style="28" customWidth="1"/>
    <col min="12550" max="12550" width="0" style="28" hidden="1" customWidth="1"/>
    <col min="12551" max="12551" width="20.140625" style="28" customWidth="1"/>
    <col min="12552" max="12552" width="0" style="28" hidden="1" customWidth="1"/>
    <col min="12553" max="12801" width="11.42578125" style="28"/>
    <col min="12802" max="12802" width="13.140625" style="28" customWidth="1"/>
    <col min="12803" max="12803" width="66.140625" style="28" customWidth="1"/>
    <col min="12804" max="12805" width="17.42578125" style="28" customWidth="1"/>
    <col min="12806" max="12806" width="0" style="28" hidden="1" customWidth="1"/>
    <col min="12807" max="12807" width="20.140625" style="28" customWidth="1"/>
    <col min="12808" max="12808" width="0" style="28" hidden="1" customWidth="1"/>
    <col min="12809" max="13057" width="11.42578125" style="28"/>
    <col min="13058" max="13058" width="13.140625" style="28" customWidth="1"/>
    <col min="13059" max="13059" width="66.140625" style="28" customWidth="1"/>
    <col min="13060" max="13061" width="17.42578125" style="28" customWidth="1"/>
    <col min="13062" max="13062" width="0" style="28" hidden="1" customWidth="1"/>
    <col min="13063" max="13063" width="20.140625" style="28" customWidth="1"/>
    <col min="13064" max="13064" width="0" style="28" hidden="1" customWidth="1"/>
    <col min="13065" max="13313" width="11.42578125" style="28"/>
    <col min="13314" max="13314" width="13.140625" style="28" customWidth="1"/>
    <col min="13315" max="13315" width="66.140625" style="28" customWidth="1"/>
    <col min="13316" max="13317" width="17.42578125" style="28" customWidth="1"/>
    <col min="13318" max="13318" width="0" style="28" hidden="1" customWidth="1"/>
    <col min="13319" max="13319" width="20.140625" style="28" customWidth="1"/>
    <col min="13320" max="13320" width="0" style="28" hidden="1" customWidth="1"/>
    <col min="13321" max="13569" width="11.42578125" style="28"/>
    <col min="13570" max="13570" width="13.140625" style="28" customWidth="1"/>
    <col min="13571" max="13571" width="66.140625" style="28" customWidth="1"/>
    <col min="13572" max="13573" width="17.42578125" style="28" customWidth="1"/>
    <col min="13574" max="13574" width="0" style="28" hidden="1" customWidth="1"/>
    <col min="13575" max="13575" width="20.140625" style="28" customWidth="1"/>
    <col min="13576" max="13576" width="0" style="28" hidden="1" customWidth="1"/>
    <col min="13577" max="13825" width="11.42578125" style="28"/>
    <col min="13826" max="13826" width="13.140625" style="28" customWidth="1"/>
    <col min="13827" max="13827" width="66.140625" style="28" customWidth="1"/>
    <col min="13828" max="13829" width="17.42578125" style="28" customWidth="1"/>
    <col min="13830" max="13830" width="0" style="28" hidden="1" customWidth="1"/>
    <col min="13831" max="13831" width="20.140625" style="28" customWidth="1"/>
    <col min="13832" max="13832" width="0" style="28" hidden="1" customWidth="1"/>
    <col min="13833" max="14081" width="11.42578125" style="28"/>
    <col min="14082" max="14082" width="13.140625" style="28" customWidth="1"/>
    <col min="14083" max="14083" width="66.140625" style="28" customWidth="1"/>
    <col min="14084" max="14085" width="17.42578125" style="28" customWidth="1"/>
    <col min="14086" max="14086" width="0" style="28" hidden="1" customWidth="1"/>
    <col min="14087" max="14087" width="20.140625" style="28" customWidth="1"/>
    <col min="14088" max="14088" width="0" style="28" hidden="1" customWidth="1"/>
    <col min="14089" max="14337" width="11.42578125" style="28"/>
    <col min="14338" max="14338" width="13.140625" style="28" customWidth="1"/>
    <col min="14339" max="14339" width="66.140625" style="28" customWidth="1"/>
    <col min="14340" max="14341" width="17.42578125" style="28" customWidth="1"/>
    <col min="14342" max="14342" width="0" style="28" hidden="1" customWidth="1"/>
    <col min="14343" max="14343" width="20.140625" style="28" customWidth="1"/>
    <col min="14344" max="14344" width="0" style="28" hidden="1" customWidth="1"/>
    <col min="14345" max="14593" width="11.42578125" style="28"/>
    <col min="14594" max="14594" width="13.140625" style="28" customWidth="1"/>
    <col min="14595" max="14595" width="66.140625" style="28" customWidth="1"/>
    <col min="14596" max="14597" width="17.42578125" style="28" customWidth="1"/>
    <col min="14598" max="14598" width="0" style="28" hidden="1" customWidth="1"/>
    <col min="14599" max="14599" width="20.140625" style="28" customWidth="1"/>
    <col min="14600" max="14600" width="0" style="28" hidden="1" customWidth="1"/>
    <col min="14601" max="14849" width="11.42578125" style="28"/>
    <col min="14850" max="14850" width="13.140625" style="28" customWidth="1"/>
    <col min="14851" max="14851" width="66.140625" style="28" customWidth="1"/>
    <col min="14852" max="14853" width="17.42578125" style="28" customWidth="1"/>
    <col min="14854" max="14854" width="0" style="28" hidden="1" customWidth="1"/>
    <col min="14855" max="14855" width="20.140625" style="28" customWidth="1"/>
    <col min="14856" max="14856" width="0" style="28" hidden="1" customWidth="1"/>
    <col min="14857" max="15105" width="11.42578125" style="28"/>
    <col min="15106" max="15106" width="13.140625" style="28" customWidth="1"/>
    <col min="15107" max="15107" width="66.140625" style="28" customWidth="1"/>
    <col min="15108" max="15109" width="17.42578125" style="28" customWidth="1"/>
    <col min="15110" max="15110" width="0" style="28" hidden="1" customWidth="1"/>
    <col min="15111" max="15111" width="20.140625" style="28" customWidth="1"/>
    <col min="15112" max="15112" width="0" style="28" hidden="1" customWidth="1"/>
    <col min="15113" max="15361" width="11.42578125" style="28"/>
    <col min="15362" max="15362" width="13.140625" style="28" customWidth="1"/>
    <col min="15363" max="15363" width="66.140625" style="28" customWidth="1"/>
    <col min="15364" max="15365" width="17.42578125" style="28" customWidth="1"/>
    <col min="15366" max="15366" width="0" style="28" hidden="1" customWidth="1"/>
    <col min="15367" max="15367" width="20.140625" style="28" customWidth="1"/>
    <col min="15368" max="15368" width="0" style="28" hidden="1" customWidth="1"/>
    <col min="15369" max="15617" width="11.42578125" style="28"/>
    <col min="15618" max="15618" width="13.140625" style="28" customWidth="1"/>
    <col min="15619" max="15619" width="66.140625" style="28" customWidth="1"/>
    <col min="15620" max="15621" width="17.42578125" style="28" customWidth="1"/>
    <col min="15622" max="15622" width="0" style="28" hidden="1" customWidth="1"/>
    <col min="15623" max="15623" width="20.140625" style="28" customWidth="1"/>
    <col min="15624" max="15624" width="0" style="28" hidden="1" customWidth="1"/>
    <col min="15625" max="15873" width="11.42578125" style="28"/>
    <col min="15874" max="15874" width="13.140625" style="28" customWidth="1"/>
    <col min="15875" max="15875" width="66.140625" style="28" customWidth="1"/>
    <col min="15876" max="15877" width="17.42578125" style="28" customWidth="1"/>
    <col min="15878" max="15878" width="0" style="28" hidden="1" customWidth="1"/>
    <col min="15879" max="15879" width="20.140625" style="28" customWidth="1"/>
    <col min="15880" max="15880" width="0" style="28" hidden="1" customWidth="1"/>
    <col min="15881" max="16129" width="11.42578125" style="28"/>
    <col min="16130" max="16130" width="13.140625" style="28" customWidth="1"/>
    <col min="16131" max="16131" width="66.140625" style="28" customWidth="1"/>
    <col min="16132" max="16133" width="17.42578125" style="28" customWidth="1"/>
    <col min="16134" max="16134" width="0" style="28" hidden="1" customWidth="1"/>
    <col min="16135" max="16135" width="20.140625" style="28" customWidth="1"/>
    <col min="16136" max="16136" width="0" style="28" hidden="1" customWidth="1"/>
    <col min="16137" max="16384" width="11.42578125" style="28"/>
  </cols>
  <sheetData>
    <row r="1" spans="1:13" s="1" customFormat="1" ht="26.25" customHeight="1" x14ac:dyDescent="0.25">
      <c r="A1" s="1" t="s">
        <v>58</v>
      </c>
      <c r="B1" s="2"/>
      <c r="C1" s="2"/>
      <c r="D1" s="2"/>
      <c r="E1" s="60"/>
      <c r="F1" s="3"/>
      <c r="G1" s="3"/>
      <c r="H1" s="4"/>
      <c r="I1" s="5"/>
      <c r="K1" s="53"/>
    </row>
    <row r="2" spans="1:13" s="6" customFormat="1" x14ac:dyDescent="0.2">
      <c r="B2" s="7"/>
      <c r="C2" s="50" t="s">
        <v>0</v>
      </c>
      <c r="D2" s="50"/>
      <c r="E2" s="61" t="s">
        <v>0</v>
      </c>
      <c r="F2" s="41"/>
      <c r="G2" s="41"/>
      <c r="H2" s="8" t="s">
        <v>1</v>
      </c>
      <c r="I2" s="9" t="s">
        <v>0</v>
      </c>
      <c r="K2" s="54"/>
    </row>
    <row r="3" spans="1:13" s="12" customFormat="1" ht="18" x14ac:dyDescent="0.25">
      <c r="A3" s="124" t="s">
        <v>89</v>
      </c>
      <c r="B3" s="10" t="s">
        <v>2</v>
      </c>
      <c r="C3" s="40">
        <v>2020</v>
      </c>
      <c r="D3" s="123"/>
      <c r="E3" s="64">
        <v>2019</v>
      </c>
      <c r="F3" s="42"/>
      <c r="G3" s="42"/>
      <c r="H3" s="35">
        <v>2006</v>
      </c>
      <c r="I3" s="11">
        <v>2013</v>
      </c>
      <c r="K3" s="55"/>
    </row>
    <row r="4" spans="1:13" s="15" customFormat="1" ht="13.5" thickBot="1" x14ac:dyDescent="0.25">
      <c r="A4" s="13"/>
      <c r="B4" s="14"/>
      <c r="C4" s="49" t="s">
        <v>55</v>
      </c>
      <c r="D4" s="49"/>
      <c r="E4" s="62" t="s">
        <v>55</v>
      </c>
      <c r="F4" s="41"/>
      <c r="G4" s="41"/>
      <c r="H4" s="8"/>
      <c r="I4" s="9"/>
      <c r="K4" s="56"/>
    </row>
    <row r="5" spans="1:13" s="15" customFormat="1" ht="14.25" x14ac:dyDescent="0.2">
      <c r="A5" s="16"/>
      <c r="B5" s="17" t="s">
        <v>4</v>
      </c>
      <c r="C5" s="65"/>
      <c r="D5" s="16" t="s">
        <v>3</v>
      </c>
      <c r="E5" s="65"/>
      <c r="F5" s="43"/>
      <c r="G5" s="43"/>
      <c r="H5" s="8"/>
      <c r="I5" s="9"/>
      <c r="K5" s="56"/>
    </row>
    <row r="6" spans="1:13" s="15" customFormat="1" ht="14.25" x14ac:dyDescent="0.2">
      <c r="A6" s="125" t="s">
        <v>90</v>
      </c>
      <c r="B6" s="18" t="s">
        <v>6</v>
      </c>
      <c r="C6" s="69">
        <v>250000</v>
      </c>
      <c r="D6" s="18" t="s">
        <v>5</v>
      </c>
      <c r="E6" s="69">
        <v>90000</v>
      </c>
      <c r="F6" s="44"/>
      <c r="G6" s="44"/>
      <c r="H6" s="36">
        <v>49501</v>
      </c>
      <c r="I6" s="19">
        <v>1000</v>
      </c>
      <c r="J6" s="20"/>
      <c r="K6" s="57"/>
    </row>
    <row r="7" spans="1:13" s="15" customFormat="1" ht="14.25" x14ac:dyDescent="0.2">
      <c r="A7" s="125"/>
      <c r="B7" s="18"/>
      <c r="C7" s="69"/>
      <c r="D7" s="18" t="s">
        <v>114</v>
      </c>
      <c r="E7" s="69">
        <v>8000</v>
      </c>
      <c r="F7" s="44"/>
      <c r="G7" s="44"/>
      <c r="H7" s="36"/>
      <c r="I7" s="19"/>
      <c r="J7" s="20"/>
      <c r="K7" s="57"/>
    </row>
    <row r="8" spans="1:13" s="15" customFormat="1" ht="14.25" x14ac:dyDescent="0.2">
      <c r="A8" s="125" t="s">
        <v>91</v>
      </c>
      <c r="B8" s="18" t="s">
        <v>8</v>
      </c>
      <c r="C8" s="69">
        <v>15000</v>
      </c>
      <c r="D8" s="18" t="s">
        <v>7</v>
      </c>
      <c r="E8" s="69">
        <v>15000</v>
      </c>
      <c r="F8" s="44"/>
      <c r="G8" s="44"/>
      <c r="H8" s="36">
        <v>16009</v>
      </c>
      <c r="I8" s="19">
        <v>20000</v>
      </c>
      <c r="J8" s="20"/>
      <c r="K8" s="57"/>
      <c r="M8" s="51"/>
    </row>
    <row r="9" spans="1:13" s="15" customFormat="1" ht="14.25" x14ac:dyDescent="0.2">
      <c r="A9" s="125" t="s">
        <v>92</v>
      </c>
      <c r="B9" s="18" t="s">
        <v>10</v>
      </c>
      <c r="C9" s="69">
        <v>1000</v>
      </c>
      <c r="D9" s="18" t="s">
        <v>9</v>
      </c>
      <c r="E9" s="69">
        <v>1000</v>
      </c>
      <c r="F9" s="44"/>
      <c r="G9" s="44"/>
      <c r="H9" s="36">
        <v>134</v>
      </c>
      <c r="I9" s="19">
        <v>100</v>
      </c>
      <c r="J9" s="20"/>
      <c r="K9" s="57"/>
    </row>
    <row r="10" spans="1:13" s="15" customFormat="1" ht="14.25" x14ac:dyDescent="0.2">
      <c r="A10" s="125" t="s">
        <v>93</v>
      </c>
      <c r="B10" s="18" t="s">
        <v>12</v>
      </c>
      <c r="C10" s="69">
        <v>4000</v>
      </c>
      <c r="D10" s="18" t="s">
        <v>11</v>
      </c>
      <c r="E10" s="69">
        <v>5000</v>
      </c>
      <c r="F10" s="44"/>
      <c r="G10" s="44"/>
      <c r="H10" s="36">
        <v>0</v>
      </c>
      <c r="I10" s="19">
        <v>5000</v>
      </c>
      <c r="J10" s="20"/>
      <c r="K10" s="57"/>
    </row>
    <row r="11" spans="1:13" s="15" customFormat="1" ht="14.25" x14ac:dyDescent="0.2">
      <c r="A11" s="125" t="s">
        <v>94</v>
      </c>
      <c r="B11" s="18" t="s">
        <v>14</v>
      </c>
      <c r="C11" s="69">
        <v>1000</v>
      </c>
      <c r="D11" s="18" t="s">
        <v>13</v>
      </c>
      <c r="E11" s="36">
        <v>1000</v>
      </c>
      <c r="F11" s="44"/>
      <c r="G11" s="44"/>
      <c r="H11" s="36"/>
      <c r="I11" s="19"/>
      <c r="J11" s="20"/>
      <c r="K11" s="57"/>
    </row>
    <row r="12" spans="1:13" s="15" customFormat="1" ht="14.25" x14ac:dyDescent="0.2">
      <c r="A12" s="125" t="s">
        <v>95</v>
      </c>
      <c r="B12" s="18" t="s">
        <v>16</v>
      </c>
      <c r="C12" s="69">
        <v>1000</v>
      </c>
      <c r="D12" s="18" t="s">
        <v>15</v>
      </c>
      <c r="E12" s="36">
        <v>1000</v>
      </c>
      <c r="F12" s="44"/>
      <c r="G12" s="44"/>
      <c r="H12" s="36">
        <v>0</v>
      </c>
      <c r="I12" s="19">
        <v>100</v>
      </c>
      <c r="J12" s="20"/>
      <c r="K12" s="57"/>
    </row>
    <row r="13" spans="1:13" s="15" customFormat="1" ht="14.25" x14ac:dyDescent="0.2">
      <c r="A13" s="125" t="s">
        <v>109</v>
      </c>
      <c r="B13" s="18" t="s">
        <v>18</v>
      </c>
      <c r="C13" s="69">
        <v>75000</v>
      </c>
      <c r="D13" s="18" t="s">
        <v>17</v>
      </c>
      <c r="E13" s="36">
        <v>75000</v>
      </c>
      <c r="F13" s="44"/>
      <c r="G13" s="44"/>
      <c r="H13" s="36">
        <v>0</v>
      </c>
      <c r="I13" s="19">
        <v>125000</v>
      </c>
      <c r="J13" s="20"/>
      <c r="K13" s="57"/>
    </row>
    <row r="14" spans="1:13" s="15" customFormat="1" ht="14.25" x14ac:dyDescent="0.2">
      <c r="A14" s="125" t="s">
        <v>110</v>
      </c>
      <c r="B14" s="18" t="s">
        <v>20</v>
      </c>
      <c r="C14" s="69">
        <v>1000</v>
      </c>
      <c r="D14" s="18" t="s">
        <v>19</v>
      </c>
      <c r="E14" s="36">
        <v>1000</v>
      </c>
      <c r="F14" s="44"/>
      <c r="G14" s="44"/>
      <c r="H14" s="37">
        <v>0</v>
      </c>
      <c r="I14" s="19">
        <v>3000</v>
      </c>
      <c r="J14" s="20"/>
      <c r="K14" s="57"/>
    </row>
    <row r="15" spans="1:13" s="15" customFormat="1" ht="15" thickBot="1" x14ac:dyDescent="0.25">
      <c r="A15" s="125" t="s">
        <v>96</v>
      </c>
      <c r="B15" s="18" t="s">
        <v>22</v>
      </c>
      <c r="C15" s="69">
        <v>20000</v>
      </c>
      <c r="D15" s="18" t="s">
        <v>21</v>
      </c>
      <c r="E15" s="36">
        <v>20000</v>
      </c>
      <c r="F15" s="44"/>
      <c r="G15" s="44"/>
      <c r="H15" s="36">
        <v>4271</v>
      </c>
      <c r="I15" s="19"/>
      <c r="J15" s="20"/>
      <c r="K15" s="57"/>
    </row>
    <row r="16" spans="1:13" s="25" customFormat="1" ht="13.5" thickTop="1" x14ac:dyDescent="0.2">
      <c r="A16" s="126"/>
      <c r="B16" s="22" t="s">
        <v>23</v>
      </c>
      <c r="C16" s="130">
        <f>SUM(C6:C15)</f>
        <v>368000</v>
      </c>
      <c r="D16" s="66"/>
      <c r="E16" s="66">
        <f>SUM(E6:E15)</f>
        <v>217000</v>
      </c>
      <c r="F16" s="45"/>
      <c r="G16" s="45"/>
      <c r="H16" s="38">
        <f>SUM(H6:H15)</f>
        <v>69915</v>
      </c>
      <c r="I16" s="23">
        <f>SUM(I6:I15)</f>
        <v>154200</v>
      </c>
      <c r="J16" s="24"/>
      <c r="K16" s="59"/>
    </row>
    <row r="17" spans="1:11" s="15" customFormat="1" x14ac:dyDescent="0.2">
      <c r="A17" s="127"/>
      <c r="B17" s="14"/>
      <c r="C17" s="131"/>
      <c r="D17" s="67"/>
      <c r="E17" s="67"/>
      <c r="F17" s="46"/>
      <c r="G17" s="46"/>
      <c r="H17" s="36"/>
      <c r="I17" s="26"/>
      <c r="J17" s="20"/>
      <c r="K17" s="57"/>
    </row>
    <row r="18" spans="1:11" s="15" customFormat="1" ht="14.25" x14ac:dyDescent="0.2">
      <c r="A18" s="16"/>
      <c r="B18" s="17" t="s">
        <v>25</v>
      </c>
      <c r="C18" s="68"/>
      <c r="D18" s="16" t="s">
        <v>24</v>
      </c>
      <c r="E18" s="68"/>
      <c r="F18" s="47"/>
      <c r="G18" s="47"/>
      <c r="H18" s="36"/>
      <c r="I18" s="26"/>
      <c r="J18" s="20"/>
      <c r="K18" s="57"/>
    </row>
    <row r="19" spans="1:11" s="15" customFormat="1" ht="14.25" x14ac:dyDescent="0.2">
      <c r="A19" s="125" t="s">
        <v>113</v>
      </c>
      <c r="B19" s="18" t="s">
        <v>6</v>
      </c>
      <c r="C19" s="69">
        <v>250000</v>
      </c>
      <c r="D19" s="18" t="s">
        <v>26</v>
      </c>
      <c r="E19" s="69">
        <v>90000</v>
      </c>
      <c r="F19" s="46"/>
      <c r="G19" s="46"/>
      <c r="H19" s="36">
        <v>64076</v>
      </c>
      <c r="I19" s="19">
        <v>1000</v>
      </c>
      <c r="J19" s="20"/>
      <c r="K19" s="57"/>
    </row>
    <row r="20" spans="1:11" s="15" customFormat="1" ht="14.25" x14ac:dyDescent="0.2">
      <c r="A20" s="125"/>
      <c r="B20" s="18"/>
      <c r="C20" s="69"/>
      <c r="D20" s="18" t="s">
        <v>115</v>
      </c>
      <c r="E20" s="69">
        <v>2000</v>
      </c>
      <c r="F20" s="46"/>
      <c r="G20" s="46"/>
      <c r="H20" s="36"/>
      <c r="I20" s="19"/>
      <c r="J20" s="20"/>
      <c r="K20" s="57"/>
    </row>
    <row r="21" spans="1:11" s="15" customFormat="1" ht="14.25" x14ac:dyDescent="0.2">
      <c r="A21" s="125"/>
      <c r="B21" s="18"/>
      <c r="C21" s="69"/>
      <c r="D21" s="18" t="s">
        <v>116</v>
      </c>
      <c r="E21" s="69">
        <v>1000</v>
      </c>
      <c r="F21" s="46"/>
      <c r="G21" s="46"/>
      <c r="H21" s="36"/>
      <c r="I21" s="19"/>
      <c r="J21" s="20"/>
      <c r="K21" s="57"/>
    </row>
    <row r="22" spans="1:11" s="15" customFormat="1" ht="14.25" x14ac:dyDescent="0.2">
      <c r="A22" s="125" t="s">
        <v>97</v>
      </c>
      <c r="B22" s="18" t="s">
        <v>57</v>
      </c>
      <c r="C22" s="69">
        <v>1000</v>
      </c>
      <c r="D22" s="18" t="s">
        <v>56</v>
      </c>
      <c r="E22" s="36">
        <v>1000</v>
      </c>
      <c r="F22" s="46"/>
      <c r="G22" s="46"/>
      <c r="H22" s="36"/>
      <c r="I22" s="19"/>
      <c r="J22" s="20"/>
      <c r="K22" s="57"/>
    </row>
    <row r="23" spans="1:11" s="15" customFormat="1" ht="14.25" x14ac:dyDescent="0.2">
      <c r="A23" s="129" t="s">
        <v>117</v>
      </c>
      <c r="B23" s="18" t="s">
        <v>28</v>
      </c>
      <c r="C23" s="69">
        <v>6000</v>
      </c>
      <c r="D23" s="18" t="s">
        <v>27</v>
      </c>
      <c r="E23" s="36">
        <v>6000</v>
      </c>
      <c r="F23" s="46"/>
      <c r="G23" s="46"/>
      <c r="H23" s="36">
        <v>4905</v>
      </c>
      <c r="I23" s="19">
        <v>3000</v>
      </c>
      <c r="J23" s="20"/>
      <c r="K23" s="57"/>
    </row>
    <row r="24" spans="1:11" s="15" customFormat="1" ht="14.25" x14ac:dyDescent="0.2">
      <c r="A24" s="125" t="s">
        <v>98</v>
      </c>
      <c r="B24" s="18" t="s">
        <v>30</v>
      </c>
      <c r="C24" s="69">
        <v>2000</v>
      </c>
      <c r="D24" s="18" t="s">
        <v>29</v>
      </c>
      <c r="E24" s="36">
        <v>2000</v>
      </c>
      <c r="F24" s="46"/>
      <c r="G24" s="46"/>
      <c r="H24" s="36">
        <v>1210</v>
      </c>
      <c r="I24" s="19">
        <v>3000</v>
      </c>
      <c r="J24" s="20"/>
      <c r="K24" s="57"/>
    </row>
    <row r="25" spans="1:11" s="15" customFormat="1" ht="14.25" x14ac:dyDescent="0.2">
      <c r="A25" s="125" t="s">
        <v>111</v>
      </c>
      <c r="B25" s="18" t="s">
        <v>32</v>
      </c>
      <c r="C25" s="69">
        <v>1000</v>
      </c>
      <c r="D25" s="18" t="s">
        <v>31</v>
      </c>
      <c r="E25" s="36">
        <v>1000</v>
      </c>
      <c r="F25" s="46"/>
      <c r="G25" s="46"/>
      <c r="H25" s="36">
        <v>122</v>
      </c>
      <c r="I25" s="19">
        <v>1000</v>
      </c>
      <c r="J25" s="20"/>
      <c r="K25" s="57"/>
    </row>
    <row r="26" spans="1:11" s="15" customFormat="1" ht="14.25" x14ac:dyDescent="0.2">
      <c r="A26" s="125" t="s">
        <v>112</v>
      </c>
      <c r="B26" s="18" t="s">
        <v>34</v>
      </c>
      <c r="C26" s="69">
        <v>3000</v>
      </c>
      <c r="D26" s="18" t="s">
        <v>33</v>
      </c>
      <c r="E26" s="36">
        <v>4000</v>
      </c>
      <c r="F26" s="46"/>
      <c r="G26" s="46"/>
      <c r="H26" s="36">
        <v>1401</v>
      </c>
      <c r="I26" s="19">
        <v>2000</v>
      </c>
      <c r="J26" s="20"/>
      <c r="K26" s="57"/>
    </row>
    <row r="27" spans="1:11" s="15" customFormat="1" ht="14.25" x14ac:dyDescent="0.2">
      <c r="A27" s="125" t="s">
        <v>99</v>
      </c>
      <c r="B27" s="18" t="s">
        <v>36</v>
      </c>
      <c r="C27" s="69">
        <v>1000</v>
      </c>
      <c r="D27" s="18" t="s">
        <v>35</v>
      </c>
      <c r="E27" s="36">
        <v>1000</v>
      </c>
      <c r="F27" s="46"/>
      <c r="G27" s="46"/>
      <c r="H27" s="36">
        <v>0</v>
      </c>
      <c r="I27" s="19">
        <v>1000</v>
      </c>
      <c r="J27" s="20"/>
      <c r="K27" s="57"/>
    </row>
    <row r="28" spans="1:11" s="15" customFormat="1" ht="14.25" x14ac:dyDescent="0.2">
      <c r="A28" s="125" t="s">
        <v>100</v>
      </c>
      <c r="B28" s="18" t="s">
        <v>38</v>
      </c>
      <c r="C28" s="69">
        <v>4000</v>
      </c>
      <c r="D28" s="18" t="s">
        <v>37</v>
      </c>
      <c r="E28" s="36">
        <v>4000</v>
      </c>
      <c r="F28" s="46"/>
      <c r="G28" s="46"/>
      <c r="H28" s="36">
        <v>248</v>
      </c>
      <c r="I28" s="19">
        <v>2000</v>
      </c>
      <c r="J28" s="20"/>
      <c r="K28" s="57"/>
    </row>
    <row r="29" spans="1:11" s="15" customFormat="1" ht="14.25" x14ac:dyDescent="0.2">
      <c r="A29" s="125" t="s">
        <v>101</v>
      </c>
      <c r="B29" s="18" t="s">
        <v>40</v>
      </c>
      <c r="C29" s="69">
        <v>4000</v>
      </c>
      <c r="D29" s="18" t="s">
        <v>39</v>
      </c>
      <c r="E29" s="36">
        <v>5000</v>
      </c>
      <c r="F29" s="46"/>
      <c r="G29" s="46"/>
      <c r="H29" s="36">
        <v>507</v>
      </c>
      <c r="I29" s="19">
        <v>2000</v>
      </c>
      <c r="J29" s="20"/>
      <c r="K29" s="57"/>
    </row>
    <row r="30" spans="1:11" s="15" customFormat="1" ht="14.25" x14ac:dyDescent="0.2">
      <c r="A30" s="125" t="s">
        <v>102</v>
      </c>
      <c r="B30" s="18" t="s">
        <v>42</v>
      </c>
      <c r="C30" s="69">
        <v>14000</v>
      </c>
      <c r="D30" s="18" t="s">
        <v>41</v>
      </c>
      <c r="E30" s="36">
        <v>14000</v>
      </c>
      <c r="F30" s="46"/>
      <c r="G30" s="46"/>
      <c r="H30" s="36">
        <v>500</v>
      </c>
      <c r="I30" s="19">
        <v>15000</v>
      </c>
      <c r="J30" s="20"/>
      <c r="K30" s="57"/>
    </row>
    <row r="31" spans="1:11" s="15" customFormat="1" ht="14.25" x14ac:dyDescent="0.2">
      <c r="A31" s="125" t="s">
        <v>103</v>
      </c>
      <c r="B31" s="18" t="s">
        <v>42</v>
      </c>
      <c r="C31" s="69">
        <v>1000</v>
      </c>
      <c r="D31" s="18" t="s">
        <v>43</v>
      </c>
      <c r="E31" s="36">
        <v>1000</v>
      </c>
      <c r="F31" s="46"/>
      <c r="G31" s="46"/>
      <c r="H31" s="36">
        <v>0</v>
      </c>
      <c r="I31" s="19">
        <v>1000</v>
      </c>
      <c r="J31" s="20"/>
      <c r="K31" s="57"/>
    </row>
    <row r="32" spans="1:11" s="15" customFormat="1" ht="14.25" x14ac:dyDescent="0.2">
      <c r="A32" s="125" t="s">
        <v>104</v>
      </c>
      <c r="B32" s="18" t="s">
        <v>45</v>
      </c>
      <c r="C32" s="69">
        <v>1000</v>
      </c>
      <c r="D32" s="18" t="s">
        <v>44</v>
      </c>
      <c r="E32" s="36">
        <v>1000</v>
      </c>
      <c r="F32" s="46"/>
      <c r="G32" s="46"/>
      <c r="H32" s="36">
        <v>0</v>
      </c>
      <c r="I32" s="19">
        <v>1000</v>
      </c>
      <c r="J32" s="20"/>
      <c r="K32" s="57"/>
    </row>
    <row r="33" spans="1:11" s="15" customFormat="1" ht="14.25" x14ac:dyDescent="0.2">
      <c r="A33" s="125" t="s">
        <v>105</v>
      </c>
      <c r="B33" s="18" t="s">
        <v>47</v>
      </c>
      <c r="C33" s="69">
        <v>1000</v>
      </c>
      <c r="D33" s="18" t="s">
        <v>46</v>
      </c>
      <c r="E33" s="36">
        <v>1000</v>
      </c>
      <c r="F33" s="46"/>
      <c r="G33" s="46"/>
      <c r="H33" s="36">
        <v>0</v>
      </c>
      <c r="I33" s="19">
        <v>3000</v>
      </c>
      <c r="J33" s="20"/>
      <c r="K33" s="57"/>
    </row>
    <row r="34" spans="1:11" s="15" customFormat="1" ht="14.25" x14ac:dyDescent="0.2">
      <c r="A34" s="128" t="s">
        <v>106</v>
      </c>
      <c r="B34" s="18" t="s">
        <v>49</v>
      </c>
      <c r="C34" s="69">
        <v>12000</v>
      </c>
      <c r="D34" s="52" t="s">
        <v>48</v>
      </c>
      <c r="E34" s="36">
        <v>28000</v>
      </c>
      <c r="F34" s="46"/>
      <c r="G34" s="46"/>
      <c r="H34" s="36">
        <v>6500</v>
      </c>
      <c r="I34" s="19">
        <v>30000</v>
      </c>
      <c r="J34" s="20"/>
      <c r="K34" s="57"/>
    </row>
    <row r="35" spans="1:11" s="15" customFormat="1" ht="14.25" x14ac:dyDescent="0.2">
      <c r="A35" s="125" t="s">
        <v>107</v>
      </c>
      <c r="B35" s="18" t="s">
        <v>51</v>
      </c>
      <c r="C35" s="69">
        <v>72000</v>
      </c>
      <c r="D35" s="18" t="s">
        <v>50</v>
      </c>
      <c r="E35" s="36">
        <v>54000</v>
      </c>
      <c r="F35" s="46"/>
      <c r="G35" s="46"/>
      <c r="H35" s="36">
        <v>85200</v>
      </c>
      <c r="I35" s="19">
        <v>80000</v>
      </c>
      <c r="J35" s="20"/>
      <c r="K35" s="57"/>
    </row>
    <row r="36" spans="1:11" s="15" customFormat="1" ht="15" thickBot="1" x14ac:dyDescent="0.25">
      <c r="A36" s="125" t="s">
        <v>108</v>
      </c>
      <c r="B36" s="18" t="s">
        <v>53</v>
      </c>
      <c r="C36" s="36">
        <v>0</v>
      </c>
      <c r="D36" s="18" t="s">
        <v>52</v>
      </c>
      <c r="E36" s="36">
        <v>1000</v>
      </c>
      <c r="F36" s="46"/>
      <c r="G36" s="46"/>
      <c r="H36" s="36">
        <v>0</v>
      </c>
      <c r="I36" s="19">
        <v>10000</v>
      </c>
      <c r="J36" s="20"/>
      <c r="K36" s="57"/>
    </row>
    <row r="37" spans="1:11" s="25" customFormat="1" x14ac:dyDescent="0.2">
      <c r="A37" s="21"/>
      <c r="B37" s="22" t="s">
        <v>54</v>
      </c>
      <c r="C37" s="66">
        <f>SUM(C19:C36)</f>
        <v>373000</v>
      </c>
      <c r="D37" s="66"/>
      <c r="E37" s="66">
        <f>SUM(E19:E36)</f>
        <v>217000</v>
      </c>
      <c r="F37" s="48"/>
      <c r="G37" s="48"/>
      <c r="H37" s="39">
        <f>SUM(H19:H36)</f>
        <v>164669</v>
      </c>
      <c r="I37" s="27">
        <f>SUM(I19:I36)</f>
        <v>155000</v>
      </c>
      <c r="J37" s="24"/>
      <c r="K37" s="59"/>
    </row>
    <row r="38" spans="1:11" x14ac:dyDescent="0.2">
      <c r="I38" s="32"/>
      <c r="J38" s="33"/>
    </row>
    <row r="39" spans="1:11" x14ac:dyDescent="0.2">
      <c r="I39" s="32"/>
      <c r="J39" s="33"/>
    </row>
    <row r="40" spans="1:11" x14ac:dyDescent="0.2">
      <c r="I40" s="32"/>
      <c r="J40" s="33"/>
    </row>
    <row r="41" spans="1:11" x14ac:dyDescent="0.2">
      <c r="I41" s="32"/>
      <c r="J41" s="33"/>
    </row>
    <row r="42" spans="1:11" x14ac:dyDescent="0.2">
      <c r="I42" s="32"/>
      <c r="J42" s="33"/>
    </row>
    <row r="44" spans="1:11" x14ac:dyDescent="0.2">
      <c r="E44" s="63"/>
      <c r="F44" s="29"/>
      <c r="H44" s="34"/>
      <c r="I44" s="28"/>
    </row>
    <row r="45" spans="1:11" x14ac:dyDescent="0.2">
      <c r="C45" s="122"/>
      <c r="D45" s="122"/>
    </row>
  </sheetData>
  <pageMargins left="0.59055118110236227" right="0" top="0.39370078740157483" bottom="0" header="0.31496062992125984" footer="0.31496062992125984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FF"/>
  </sheetPr>
  <dimension ref="A1:M50"/>
  <sheetViews>
    <sheetView workbookViewId="0">
      <pane ySplit="3" topLeftCell="A4" activePane="bottomLeft" state="frozenSplit"/>
      <selection pane="bottomLeft" activeCell="D34" sqref="D34"/>
    </sheetView>
  </sheetViews>
  <sheetFormatPr baseColWidth="10" defaultColWidth="11.5703125" defaultRowHeight="12.75" x14ac:dyDescent="0.2"/>
  <cols>
    <col min="1" max="1" width="15.42578125" style="76" customWidth="1"/>
    <col min="2" max="2" width="12.28515625" style="76" bestFit="1" customWidth="1"/>
    <col min="3" max="3" width="13.140625" style="76" customWidth="1"/>
    <col min="4" max="4" width="14.7109375" style="76" customWidth="1"/>
    <col min="5" max="5" width="10.85546875" style="76" customWidth="1"/>
    <col min="6" max="6" width="11.5703125" style="76"/>
    <col min="7" max="7" width="6.140625" style="76" hidden="1" customWidth="1"/>
    <col min="8" max="8" width="6.140625" style="78" hidden="1" customWidth="1"/>
    <col min="9" max="9" width="37.140625" style="76" bestFit="1" customWidth="1"/>
    <col min="10" max="10" width="4.7109375" style="111" customWidth="1"/>
    <col min="11" max="16384" width="11.5703125" style="76"/>
  </cols>
  <sheetData>
    <row r="1" spans="1:13" s="71" customFormat="1" ht="15.75" x14ac:dyDescent="0.25">
      <c r="A1" s="70" t="s">
        <v>59</v>
      </c>
      <c r="B1" s="70"/>
      <c r="D1" s="72"/>
      <c r="H1" s="73"/>
      <c r="J1" s="74"/>
      <c r="K1" s="75"/>
    </row>
    <row r="2" spans="1:13" ht="13.5" thickBot="1" x14ac:dyDescent="0.25">
      <c r="C2" s="77"/>
      <c r="D2" s="77"/>
      <c r="E2" s="77"/>
      <c r="F2" s="77"/>
      <c r="G2" s="77"/>
      <c r="I2" s="77"/>
      <c r="J2" s="79"/>
      <c r="K2" s="75"/>
      <c r="L2" s="77"/>
      <c r="M2" s="77"/>
    </row>
    <row r="3" spans="1:13" ht="13.5" thickBot="1" x14ac:dyDescent="0.25">
      <c r="A3" s="80" t="s">
        <v>60</v>
      </c>
      <c r="B3" s="81" t="s">
        <v>61</v>
      </c>
      <c r="C3" s="81" t="s">
        <v>62</v>
      </c>
      <c r="D3" s="81" t="s">
        <v>63</v>
      </c>
      <c r="E3" s="81" t="s">
        <v>64</v>
      </c>
      <c r="F3" s="81" t="s">
        <v>65</v>
      </c>
      <c r="G3" s="81"/>
      <c r="H3" s="82" t="s">
        <v>66</v>
      </c>
      <c r="I3" s="83" t="s">
        <v>67</v>
      </c>
      <c r="J3" s="79"/>
      <c r="K3" s="77"/>
    </row>
    <row r="4" spans="1:13" x14ac:dyDescent="0.2">
      <c r="A4" s="77"/>
      <c r="B4" s="77"/>
      <c r="C4" s="77"/>
      <c r="D4" s="77"/>
      <c r="E4" s="77"/>
      <c r="F4" s="77"/>
      <c r="G4" s="77"/>
      <c r="I4" s="77"/>
      <c r="J4" s="79"/>
      <c r="K4" s="77"/>
    </row>
    <row r="5" spans="1:13" s="88" customFormat="1" x14ac:dyDescent="0.2">
      <c r="A5" s="84">
        <v>4000</v>
      </c>
      <c r="B5" s="84"/>
      <c r="C5" s="84"/>
      <c r="D5" s="84">
        <f t="shared" ref="D5:D23" si="0">A5+B5-C5</f>
        <v>4000</v>
      </c>
      <c r="E5" s="84"/>
      <c r="F5" s="84">
        <f>0.01+0.01+0.01+0.01</f>
        <v>0.04</v>
      </c>
      <c r="G5" s="85"/>
      <c r="H5" s="86">
        <v>18</v>
      </c>
      <c r="I5" s="85" t="s">
        <v>68</v>
      </c>
      <c r="J5" s="87">
        <v>18</v>
      </c>
    </row>
    <row r="6" spans="1:13" s="88" customFormat="1" x14ac:dyDescent="0.2">
      <c r="A6" s="84">
        <v>16000</v>
      </c>
      <c r="B6" s="84"/>
      <c r="C6" s="84"/>
      <c r="D6" s="84">
        <f t="shared" si="0"/>
        <v>16000</v>
      </c>
      <c r="E6" s="84"/>
      <c r="F6" s="84">
        <v>580</v>
      </c>
      <c r="G6" s="85"/>
      <c r="H6" s="86"/>
      <c r="I6" s="85" t="s">
        <v>69</v>
      </c>
      <c r="J6" s="87">
        <v>20</v>
      </c>
    </row>
    <row r="7" spans="1:13" s="90" customFormat="1" x14ac:dyDescent="0.2">
      <c r="A7" s="89">
        <v>35000</v>
      </c>
      <c r="B7" s="89"/>
      <c r="C7" s="89"/>
      <c r="D7" s="84">
        <f t="shared" si="0"/>
        <v>35000</v>
      </c>
      <c r="E7" s="89"/>
      <c r="F7" s="89">
        <f>205.63+190.31+201.25+205.63</f>
        <v>802.82</v>
      </c>
      <c r="H7" s="91"/>
      <c r="I7" s="84" t="s">
        <v>70</v>
      </c>
      <c r="J7" s="92">
        <v>24</v>
      </c>
    </row>
    <row r="8" spans="1:13" s="90" customFormat="1" x14ac:dyDescent="0.2">
      <c r="A8" s="89">
        <v>39706</v>
      </c>
      <c r="B8" s="89"/>
      <c r="C8" s="89"/>
      <c r="D8" s="93">
        <f t="shared" si="0"/>
        <v>39706</v>
      </c>
      <c r="E8" s="89"/>
      <c r="F8" s="89">
        <f>125+125+125+125</f>
        <v>500</v>
      </c>
      <c r="H8" s="91"/>
      <c r="I8" s="84" t="s">
        <v>71</v>
      </c>
      <c r="J8" s="92">
        <v>29</v>
      </c>
    </row>
    <row r="9" spans="1:13" s="90" customFormat="1" x14ac:dyDescent="0.2">
      <c r="A9" s="89">
        <v>49475</v>
      </c>
      <c r="B9" s="89"/>
      <c r="C9" s="89"/>
      <c r="D9" s="84">
        <f t="shared" si="0"/>
        <v>49475</v>
      </c>
      <c r="E9" s="89"/>
      <c r="F9" s="89">
        <f>379.17+381.25</f>
        <v>760.42000000000007</v>
      </c>
      <c r="H9" s="91"/>
      <c r="I9" s="84" t="s">
        <v>72</v>
      </c>
      <c r="J9" s="92">
        <v>30</v>
      </c>
    </row>
    <row r="10" spans="1:13" s="90" customFormat="1" x14ac:dyDescent="0.2">
      <c r="A10" s="89">
        <v>51610</v>
      </c>
      <c r="B10" s="89"/>
      <c r="C10" s="89"/>
      <c r="D10" s="93">
        <f t="shared" si="0"/>
        <v>51610</v>
      </c>
      <c r="E10" s="89"/>
      <c r="F10" s="89">
        <f>215.94+211.25+213.6+215.94</f>
        <v>856.73</v>
      </c>
      <c r="H10" s="91"/>
      <c r="I10" s="84" t="s">
        <v>73</v>
      </c>
      <c r="J10" s="92">
        <v>31</v>
      </c>
    </row>
    <row r="11" spans="1:13" s="90" customFormat="1" x14ac:dyDescent="0.2">
      <c r="A11" s="89">
        <v>18883.599999999999</v>
      </c>
      <c r="B11" s="89"/>
      <c r="C11" s="89"/>
      <c r="D11" s="84">
        <f t="shared" si="0"/>
        <v>18883.599999999999</v>
      </c>
      <c r="E11" s="89"/>
      <c r="F11" s="89">
        <v>680</v>
      </c>
      <c r="H11" s="91"/>
      <c r="I11" s="84" t="s">
        <v>74</v>
      </c>
      <c r="J11" s="92">
        <v>32</v>
      </c>
    </row>
    <row r="12" spans="1:13" s="90" customFormat="1" x14ac:dyDescent="0.2">
      <c r="A12" s="89">
        <v>19274</v>
      </c>
      <c r="B12" s="89"/>
      <c r="C12" s="89"/>
      <c r="D12" s="84">
        <f t="shared" si="0"/>
        <v>19274</v>
      </c>
      <c r="E12" s="89"/>
      <c r="F12" s="89">
        <v>425</v>
      </c>
      <c r="H12" s="91"/>
      <c r="I12" s="84" t="s">
        <v>75</v>
      </c>
      <c r="J12" s="92">
        <v>33</v>
      </c>
    </row>
    <row r="13" spans="1:13" s="90" customFormat="1" x14ac:dyDescent="0.2">
      <c r="A13" s="89">
        <v>53643.6</v>
      </c>
      <c r="B13" s="89"/>
      <c r="C13" s="84">
        <f>A13</f>
        <v>53643.6</v>
      </c>
      <c r="D13" s="84">
        <f t="shared" si="0"/>
        <v>0</v>
      </c>
      <c r="E13" s="89">
        <v>54000</v>
      </c>
      <c r="F13" s="89">
        <v>1350</v>
      </c>
      <c r="H13" s="91"/>
      <c r="I13" s="84" t="s">
        <v>76</v>
      </c>
      <c r="J13" s="92">
        <v>34</v>
      </c>
    </row>
    <row r="14" spans="1:13" s="90" customFormat="1" x14ac:dyDescent="0.2">
      <c r="A14" s="89">
        <v>50200</v>
      </c>
      <c r="B14" s="89"/>
      <c r="C14" s="89"/>
      <c r="D14" s="93">
        <f t="shared" si="0"/>
        <v>50200</v>
      </c>
      <c r="E14" s="89"/>
      <c r="F14" s="89">
        <f>187.5+187.5+187.5+187.5</f>
        <v>750</v>
      </c>
      <c r="H14" s="91"/>
      <c r="I14" s="84" t="s">
        <v>77</v>
      </c>
      <c r="J14" s="92">
        <v>36</v>
      </c>
    </row>
    <row r="15" spans="1:13" s="90" customFormat="1" x14ac:dyDescent="0.2">
      <c r="A15" s="89">
        <v>48770.25</v>
      </c>
      <c r="B15" s="89"/>
      <c r="C15" s="84">
        <f>A15</f>
        <v>48770.25</v>
      </c>
      <c r="D15" s="84">
        <f t="shared" si="0"/>
        <v>0</v>
      </c>
      <c r="E15" s="89">
        <v>65000</v>
      </c>
      <c r="F15" s="89">
        <v>287.5</v>
      </c>
      <c r="H15" s="91"/>
      <c r="I15" s="84" t="s">
        <v>78</v>
      </c>
      <c r="J15" s="92">
        <v>37</v>
      </c>
    </row>
    <row r="16" spans="1:13" s="90" customFormat="1" x14ac:dyDescent="0.2">
      <c r="A16" s="89">
        <v>26231.75</v>
      </c>
      <c r="B16" s="89"/>
      <c r="C16" s="89"/>
      <c r="D16" s="84">
        <f t="shared" si="0"/>
        <v>26231.75</v>
      </c>
      <c r="E16" s="89"/>
      <c r="F16" s="89">
        <v>487.5</v>
      </c>
      <c r="H16" s="91"/>
      <c r="I16" s="84" t="s">
        <v>79</v>
      </c>
      <c r="J16" s="92">
        <v>38</v>
      </c>
    </row>
    <row r="17" spans="1:11" s="90" customFormat="1" x14ac:dyDescent="0.2">
      <c r="A17" s="89">
        <v>15022.5</v>
      </c>
      <c r="B17" s="89"/>
      <c r="C17" s="89"/>
      <c r="D17" s="93">
        <f t="shared" si="0"/>
        <v>15022.5</v>
      </c>
      <c r="E17" s="89"/>
      <c r="F17" s="89">
        <f>42.19+42.19+42.19+42.19</f>
        <v>168.76</v>
      </c>
      <c r="H17" s="91"/>
      <c r="I17" s="84" t="s">
        <v>80</v>
      </c>
      <c r="J17" s="92">
        <v>39</v>
      </c>
    </row>
    <row r="18" spans="1:11" s="90" customFormat="1" x14ac:dyDescent="0.2">
      <c r="A18" s="89">
        <v>50080</v>
      </c>
      <c r="B18" s="89"/>
      <c r="C18" s="89"/>
      <c r="D18" s="84">
        <f t="shared" si="0"/>
        <v>50080</v>
      </c>
      <c r="E18" s="89"/>
      <c r="F18" s="89">
        <v>562.5</v>
      </c>
      <c r="H18" s="91"/>
      <c r="I18" s="84" t="s">
        <v>81</v>
      </c>
      <c r="J18" s="92">
        <v>40</v>
      </c>
    </row>
    <row r="19" spans="1:11" s="90" customFormat="1" x14ac:dyDescent="0.2">
      <c r="A19" s="89">
        <v>50300</v>
      </c>
      <c r="B19" s="89"/>
      <c r="C19" s="89"/>
      <c r="D19" s="93">
        <f t="shared" si="0"/>
        <v>50300</v>
      </c>
      <c r="E19" s="89"/>
      <c r="F19" s="89">
        <v>625</v>
      </c>
      <c r="H19" s="91"/>
      <c r="I19" s="84" t="s">
        <v>82</v>
      </c>
      <c r="J19" s="92">
        <v>41</v>
      </c>
    </row>
    <row r="20" spans="1:11" s="90" customFormat="1" x14ac:dyDescent="0.2">
      <c r="A20" s="89">
        <v>40200</v>
      </c>
      <c r="B20" s="89"/>
      <c r="C20" s="89"/>
      <c r="D20" s="93">
        <f t="shared" si="0"/>
        <v>40200</v>
      </c>
      <c r="E20" s="89"/>
      <c r="F20" s="89">
        <v>250</v>
      </c>
      <c r="H20" s="91"/>
      <c r="I20" s="84" t="s">
        <v>83</v>
      </c>
      <c r="J20" s="92">
        <v>42</v>
      </c>
    </row>
    <row r="21" spans="1:11" s="90" customFormat="1" x14ac:dyDescent="0.2">
      <c r="A21" s="89">
        <v>22308.799999999999</v>
      </c>
      <c r="B21" s="89"/>
      <c r="C21" s="89"/>
      <c r="D21" s="84">
        <f t="shared" si="0"/>
        <v>22308.799999999999</v>
      </c>
      <c r="E21" s="89"/>
      <c r="F21" s="89">
        <v>350</v>
      </c>
      <c r="H21" s="91"/>
      <c r="I21" s="84" t="s">
        <v>84</v>
      </c>
      <c r="J21" s="92">
        <v>43</v>
      </c>
    </row>
    <row r="22" spans="1:11" s="90" customFormat="1" x14ac:dyDescent="0.2">
      <c r="A22" s="89">
        <v>43035.72</v>
      </c>
      <c r="B22" s="89"/>
      <c r="C22" s="84">
        <f>A22</f>
        <v>43035.72</v>
      </c>
      <c r="D22" s="84">
        <f t="shared" si="0"/>
        <v>0</v>
      </c>
      <c r="E22" s="89">
        <v>25000</v>
      </c>
      <c r="F22" s="89">
        <v>747.5</v>
      </c>
      <c r="H22" s="91"/>
      <c r="I22" s="84" t="s">
        <v>85</v>
      </c>
      <c r="J22" s="92">
        <v>44</v>
      </c>
    </row>
    <row r="23" spans="1:11" s="96" customFormat="1" x14ac:dyDescent="0.2">
      <c r="A23" s="94">
        <v>0</v>
      </c>
      <c r="B23" s="94">
        <v>69930</v>
      </c>
      <c r="C23" s="94"/>
      <c r="D23" s="95">
        <f t="shared" si="0"/>
        <v>69930</v>
      </c>
      <c r="E23" s="94"/>
      <c r="F23" s="94"/>
      <c r="H23" s="97"/>
      <c r="I23" s="98" t="s">
        <v>86</v>
      </c>
      <c r="J23" s="99">
        <v>45</v>
      </c>
    </row>
    <row r="24" spans="1:11" s="101" customFormat="1" x14ac:dyDescent="0.2">
      <c r="A24" s="100">
        <f t="shared" ref="A24:F24" si="1">SUM(A5:A23)</f>
        <v>633741.22</v>
      </c>
      <c r="B24" s="100">
        <f t="shared" si="1"/>
        <v>69930</v>
      </c>
      <c r="C24" s="100">
        <f t="shared" si="1"/>
        <v>145449.57</v>
      </c>
      <c r="D24" s="100">
        <f t="shared" si="1"/>
        <v>558221.64999999991</v>
      </c>
      <c r="E24" s="100">
        <f t="shared" si="1"/>
        <v>144000</v>
      </c>
      <c r="F24" s="100">
        <f t="shared" si="1"/>
        <v>10183.77</v>
      </c>
      <c r="J24" s="102"/>
      <c r="K24" s="103"/>
    </row>
    <row r="25" spans="1:11" s="109" customFormat="1" x14ac:dyDescent="0.2">
      <c r="A25" s="104"/>
      <c r="B25" s="104"/>
      <c r="C25" s="104"/>
      <c r="D25" s="104"/>
      <c r="E25" s="104"/>
      <c r="F25" s="104"/>
      <c r="G25" s="105"/>
      <c r="H25" s="106"/>
      <c r="I25" s="107"/>
      <c r="J25" s="108"/>
    </row>
    <row r="26" spans="1:11" s="109" customFormat="1" x14ac:dyDescent="0.2">
      <c r="A26" s="104"/>
      <c r="B26" s="104"/>
      <c r="C26" s="104"/>
      <c r="D26" s="104"/>
      <c r="E26" s="104"/>
      <c r="F26" s="104"/>
      <c r="G26" s="105"/>
      <c r="H26" s="106"/>
      <c r="I26" s="107"/>
      <c r="J26" s="108"/>
    </row>
    <row r="27" spans="1:11" s="109" customFormat="1" x14ac:dyDescent="0.2">
      <c r="A27" s="104"/>
      <c r="B27" s="104"/>
      <c r="C27" s="104"/>
      <c r="D27" s="104"/>
      <c r="E27" s="104"/>
      <c r="F27" s="104"/>
      <c r="G27" s="105"/>
      <c r="H27" s="106"/>
      <c r="I27" s="107"/>
      <c r="J27" s="108"/>
    </row>
    <row r="28" spans="1:11" s="71" customFormat="1" ht="15.75" x14ac:dyDescent="0.25">
      <c r="A28" s="70" t="s">
        <v>87</v>
      </c>
      <c r="B28" s="70"/>
      <c r="H28" s="73"/>
      <c r="J28" s="74"/>
    </row>
    <row r="29" spans="1:11" s="109" customFormat="1" x14ac:dyDescent="0.2">
      <c r="A29" s="104"/>
      <c r="B29" s="110"/>
      <c r="C29" s="104"/>
      <c r="D29" s="104"/>
      <c r="E29" s="104"/>
      <c r="F29" s="104"/>
      <c r="G29" s="105"/>
      <c r="H29" s="106"/>
      <c r="I29" s="107"/>
      <c r="J29" s="108"/>
    </row>
    <row r="30" spans="1:11" s="90" customFormat="1" x14ac:dyDescent="0.2">
      <c r="A30" s="89">
        <v>20000</v>
      </c>
      <c r="B30" s="90" t="s">
        <v>88</v>
      </c>
      <c r="J30" s="92"/>
    </row>
    <row r="31" spans="1:11" s="90" customFormat="1" x14ac:dyDescent="0.2">
      <c r="A31" s="100"/>
      <c r="J31" s="92"/>
    </row>
    <row r="32" spans="1:11" x14ac:dyDescent="0.2">
      <c r="A32" s="103"/>
    </row>
    <row r="34" spans="1:11" x14ac:dyDescent="0.2">
      <c r="C34" s="77"/>
      <c r="D34" s="112">
        <f>SUM(D8,D10,D14,D17,D19,D20)</f>
        <v>247038.5</v>
      </c>
      <c r="E34" s="77"/>
    </row>
    <row r="35" spans="1:11" x14ac:dyDescent="0.2">
      <c r="A35" s="88"/>
    </row>
    <row r="36" spans="1:11" x14ac:dyDescent="0.2">
      <c r="A36" s="88"/>
    </row>
    <row r="39" spans="1:11" s="117" customFormat="1" ht="11.25" x14ac:dyDescent="0.2">
      <c r="A39" s="113"/>
      <c r="B39" s="113"/>
      <c r="C39" s="113"/>
      <c r="D39" s="113"/>
      <c r="E39" s="113"/>
      <c r="F39" s="113"/>
      <c r="G39" s="114"/>
      <c r="H39" s="115"/>
      <c r="I39" s="114"/>
      <c r="J39" s="116"/>
    </row>
    <row r="40" spans="1:11" s="117" customFormat="1" ht="11.25" x14ac:dyDescent="0.2">
      <c r="A40" s="113"/>
      <c r="B40" s="113"/>
      <c r="C40" s="113"/>
      <c r="D40" s="113"/>
      <c r="E40" s="113"/>
      <c r="F40" s="113"/>
      <c r="G40" s="114"/>
      <c r="H40" s="115"/>
      <c r="I40" s="114"/>
      <c r="J40" s="116"/>
    </row>
    <row r="41" spans="1:11" s="117" customFormat="1" ht="11.25" x14ac:dyDescent="0.2">
      <c r="A41" s="113"/>
      <c r="B41" s="113"/>
      <c r="C41" s="113"/>
      <c r="D41" s="113"/>
      <c r="E41" s="113"/>
      <c r="F41" s="113"/>
      <c r="G41" s="114"/>
      <c r="H41" s="118"/>
      <c r="I41" s="114"/>
      <c r="J41" s="116"/>
    </row>
    <row r="42" spans="1:11" s="117" customFormat="1" ht="11.25" x14ac:dyDescent="0.2">
      <c r="A42" s="113"/>
      <c r="B42" s="113"/>
      <c r="C42" s="113"/>
      <c r="D42" s="113"/>
      <c r="E42" s="113"/>
      <c r="F42" s="113"/>
      <c r="G42" s="114"/>
      <c r="H42" s="118"/>
      <c r="I42" s="114"/>
      <c r="J42" s="116"/>
    </row>
    <row r="43" spans="1:11" s="117" customFormat="1" ht="11.25" x14ac:dyDescent="0.2">
      <c r="A43" s="113"/>
      <c r="B43" s="113"/>
      <c r="C43" s="113"/>
      <c r="D43" s="113"/>
      <c r="E43" s="113"/>
      <c r="F43" s="113"/>
      <c r="G43" s="113"/>
      <c r="H43" s="118"/>
      <c r="I43" s="114"/>
      <c r="J43" s="116"/>
    </row>
    <row r="44" spans="1:11" s="117" customFormat="1" ht="11.25" x14ac:dyDescent="0.2">
      <c r="A44" s="113"/>
      <c r="B44" s="113"/>
      <c r="C44" s="113"/>
      <c r="D44" s="113"/>
      <c r="E44" s="113"/>
      <c r="F44" s="113"/>
      <c r="G44" s="113"/>
      <c r="H44" s="118"/>
      <c r="I44" s="114"/>
      <c r="J44" s="116"/>
    </row>
    <row r="45" spans="1:11" s="117" customFormat="1" ht="11.25" x14ac:dyDescent="0.2">
      <c r="A45" s="113"/>
      <c r="B45" s="113"/>
      <c r="C45" s="113"/>
      <c r="D45" s="113"/>
      <c r="E45" s="113"/>
      <c r="F45" s="113"/>
      <c r="G45" s="113"/>
      <c r="H45" s="118"/>
      <c r="I45" s="114"/>
      <c r="J45" s="116"/>
    </row>
    <row r="46" spans="1:11" s="117" customFormat="1" ht="11.25" x14ac:dyDescent="0.2">
      <c r="A46" s="113"/>
      <c r="B46" s="113"/>
      <c r="C46" s="113"/>
      <c r="D46" s="113"/>
      <c r="E46" s="113"/>
      <c r="F46" s="113"/>
      <c r="G46" s="114"/>
      <c r="H46" s="115"/>
      <c r="J46" s="119"/>
      <c r="K46" s="114"/>
    </row>
    <row r="47" spans="1:11" s="117" customFormat="1" ht="11.25" x14ac:dyDescent="0.2">
      <c r="A47" s="113"/>
      <c r="B47" s="113"/>
      <c r="C47" s="113"/>
      <c r="D47" s="113"/>
      <c r="E47" s="113"/>
      <c r="F47" s="113"/>
      <c r="G47" s="114"/>
      <c r="H47" s="115"/>
      <c r="I47" s="114"/>
      <c r="J47" s="116"/>
    </row>
    <row r="48" spans="1:11" s="117" customFormat="1" ht="11.25" x14ac:dyDescent="0.2">
      <c r="A48" s="113"/>
      <c r="B48" s="113"/>
      <c r="C48" s="113"/>
      <c r="D48" s="113"/>
      <c r="E48" s="113"/>
      <c r="F48" s="113"/>
      <c r="G48" s="114"/>
      <c r="H48" s="118"/>
      <c r="I48" s="114"/>
      <c r="J48" s="116"/>
    </row>
    <row r="49" spans="1:10" s="120" customFormat="1" ht="11.25" x14ac:dyDescent="0.2">
      <c r="A49" s="113"/>
      <c r="B49" s="113"/>
      <c r="C49" s="113"/>
      <c r="D49" s="113"/>
      <c r="E49" s="113"/>
      <c r="F49" s="113"/>
      <c r="H49" s="118"/>
      <c r="J49" s="121"/>
    </row>
    <row r="50" spans="1:10" s="120" customFormat="1" ht="11.25" x14ac:dyDescent="0.2">
      <c r="A50" s="113"/>
      <c r="B50" s="113"/>
      <c r="C50" s="113"/>
      <c r="D50" s="113"/>
      <c r="E50" s="113"/>
      <c r="F50" s="113"/>
      <c r="H50" s="118"/>
      <c r="I50" s="113"/>
      <c r="J50" s="121"/>
    </row>
  </sheetData>
  <pageMargins left="0.63" right="0.25" top="0.8" bottom="0.984251969" header="0.28000000000000003" footer="0.4921259845"/>
  <pageSetup paperSize="9" orientation="landscape" r:id="rId1"/>
  <headerFooter alignWithMargins="0">
    <oddFooter>&amp;CSeite 9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budget kuf</vt:lpstr>
      <vt:lpstr>wertpapiere ra 2018</vt:lpstr>
      <vt:lpstr>'budget kuf'!Druckbereich</vt:lpstr>
      <vt:lpstr>'wertpapiere ra 2018'!Druckbereich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Wallmann Sabine</dc:creator>
  <cp:lastModifiedBy>Freudenthaler Bernhard</cp:lastModifiedBy>
  <cp:lastPrinted>2019-08-20T10:23:34Z</cp:lastPrinted>
  <dcterms:created xsi:type="dcterms:W3CDTF">2014-11-10T13:03:00Z</dcterms:created>
  <dcterms:modified xsi:type="dcterms:W3CDTF">2020-03-09T09:42:03Z</dcterms:modified>
</cp:coreProperties>
</file>